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Year-End Checklis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<sst xmlns="http://schemas.openxmlformats.org/spreadsheetml/2006/main" count="94" uniqueCount="67">
  <si>
    <t xml:space="preserve">Year-End Close Checklist</t>
  </si>
  <si>
    <t xml:space="preserve">Bean Counter Buddy · Free template</t>
  </si>
  <si>
    <t xml:space="preserve">Everything beyond a normal month-end close that's needed to finalize the fiscal year and hand clean books to your CPA. Due dates are set from your fiscal year-end.</t>
  </si>
  <si>
    <t xml:space="preserve">HOW TO USE</t>
  </si>
  <si>
    <t xml:space="preserve">1.</t>
  </si>
  <si>
    <t xml:space="preserve">Complete the December (or final-month) month-end close first.</t>
  </si>
  <si>
    <t xml:space="preserve">2.</t>
  </si>
  <si>
    <t xml:space="preserve">Enter your fiscal year-end date. Due dates calculate in business days after year-end.</t>
  </si>
  <si>
    <t xml:space="preserve">3.</t>
  </si>
  <si>
    <t xml:space="preserve">Work through each section, assign owners, and update status.</t>
  </si>
  <si>
    <t xml:space="preserve">4.</t>
  </si>
  <si>
    <t xml:space="preserve">Deliver the CPA package once every item is Done or N/A.</t>
  </si>
  <si>
    <t xml:space="preserve">COLOR KEY</t>
  </si>
  <si>
    <t xml:space="preserve">Blue text on yellow = input cells you fill in</t>
  </si>
  <si>
    <t xml:space="preserve">Black text = formulas that calculate automatically (no need to edit)</t>
  </si>
  <si>
    <t xml:space="preserve">NOTES</t>
  </si>
  <si>
    <t xml:space="preserve">Some items (1099s, W-2s) have federal deadlines of January 31 — see our Tax Deadline Calendar.</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</si>
  <si>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</si>
  <si>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</si>
  <si>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</si>
  <si>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</si>
  <si>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</si>
  <si>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Fiscal year-end</t>
  </si>
  <si>
    <t xml:space="preserve">Progress (excluding N/A):</t>
  </si>
  <si>
    <t xml:space="preserve">Open items:</t>
  </si>
  <si>
    <t xml:space="preserve">Task</t>
  </si>
  <si>
    <t xml:space="preserve">Bus. Days from FYE</t>
  </si>
  <si>
    <t xml:space="preserve">Due Date</t>
  </si>
  <si>
    <t xml:space="preserve">Owner</t>
  </si>
  <si>
    <t xml:space="preserve">Status</t>
  </si>
  <si>
    <t xml:space="preserve">Date Done</t>
  </si>
  <si>
    <t xml:space="preserve">Notes</t>
  </si>
  <si>
    <t xml:space="preserve">BEFORE YEAR-END</t>
  </si>
  <si>
    <t xml:space="preserve">Count physical inventory (if applicable)</t>
  </si>
  <si>
    <t xml:space="preserve">Not started</t>
  </si>
  <si>
    <t xml:space="preserve">Confirm W-9s are on file for every contractor paid $600+ (threshold may change; verify)</t>
  </si>
  <si>
    <t xml:space="preserve">Review fixed asset purchases for Section 179 / bonus depreciation planning</t>
  </si>
  <si>
    <t xml:space="preserve">Make planned year-end purchases, retirement contributions, and bonuses</t>
  </si>
  <si>
    <t xml:space="preserve">REVENUE &amp; RECEIVABLES</t>
  </si>
  <si>
    <t xml:space="preserve">Confirm revenue cut-off — all year's sales invoiced, nothing early</t>
  </si>
  <si>
    <t xml:space="preserve">Review AR for uncollectible accounts; write off or reserve</t>
  </si>
  <si>
    <t xml:space="preserve">Reconcile deferred revenue schedule to the balance sheet</t>
  </si>
  <si>
    <t xml:space="preserve">EXPENSES &amp; PAYABLES</t>
  </si>
  <si>
    <t xml:space="preserve">Accrue all year-end expenses received after December 31</t>
  </si>
  <si>
    <t xml:space="preserve">Review prepaid schedule; expense anything fully used</t>
  </si>
  <si>
    <t xml:space="preserve">Reconcile AP aging to the balance sheet</t>
  </si>
  <si>
    <t xml:space="preserve">Review owner/officer expenses for business purpose documentation</t>
  </si>
  <si>
    <t xml:space="preserve">FIXED ASSETS &amp; DEBT</t>
  </si>
  <si>
    <t xml:space="preserve">Update fixed asset register for additions and disposals</t>
  </si>
  <si>
    <t xml:space="preserve">Post full-year depreciation (book) and compute tax depreciation</t>
  </si>
  <si>
    <t xml:space="preserve">Reconcile loan balances to lender year-end statements</t>
  </si>
  <si>
    <t xml:space="preserve">Obtain 1098 / interest statements</t>
  </si>
  <si>
    <t xml:space="preserve">PAYROLL &amp; CONTRACTORS</t>
  </si>
  <si>
    <t xml:space="preserve">Reconcile annual payroll to W-3 and four quarterly 941s</t>
  </si>
  <si>
    <t xml:space="preserve">Issue W-2s to employees</t>
  </si>
  <si>
    <t xml:space="preserve">Issue 1099-NECs to contractors</t>
  </si>
  <si>
    <t xml:space="preserve">Reconcile CA DE 9 quarterly totals to annual payroll</t>
  </si>
  <si>
    <t xml:space="preserve">EQUITY &amp; FINAL REVIEW</t>
  </si>
  <si>
    <t xml:space="preserve">Record owner distributions, contributions, and draws</t>
  </si>
  <si>
    <t xml:space="preserve">Roll net income into retained earnings (system-generated — verify)</t>
  </si>
  <si>
    <t xml:space="preserve">Review full-year P&amp;L and balance sheet; investigate unusual balances</t>
  </si>
  <si>
    <t xml:space="preserve">Compare to prior year and budget; document major variances</t>
  </si>
  <si>
    <t xml:space="preserve">CPA HAND-OFF</t>
  </si>
  <si>
    <t xml:space="preserve">Prepare year-end trial balance and adjusting entries list</t>
  </si>
  <si>
    <t xml:space="preserve">Assemble CPA package: financials, reconciliations, schedules, 1099/W-2 copies</t>
  </si>
  <si>
    <t xml:space="preserve">Lock the year in the accounting system</t>
  </si>
  <si>
    <t xml:space="preserve">Post CPA adjusting entries once received and re-lock</t>
  </si>
</sst>
</file>

<file path=xl/styles.xml><?xml version="1.0" encoding="utf-8"?>
<styleSheet xmlns="http://schemas.openxmlformats.org/spreadsheetml/2006/main">
  <numFmts count="4">
    <numFmt numFmtId="164" formatCode="General"/>
    <numFmt numFmtId="165" formatCode="mm/dd/yyyy"/>
    <numFmt numFmtId="166" formatCode="0%"/>
    <numFmt numFmtId="167" formatCode="#,##0;\(#,##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10"/>
      <color rgb="FF000000"/>
      <name val="Arial"/>
      <family val="0"/>
      <charset val="1"/>
    </font>
    <font>
      <b val="true"/>
      <sz val="9"/>
      <color rgb="FFFFFFFF"/>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EF3C7"/>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4" fontId="18" fillId="4"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color rgb="FF166534"/>
      </font>
      <fill>
        <patternFill>
          <bgColor rgb="FFDCFCE7"/>
        </patternFill>
      </fill>
    </dxf>
    <dxf>
      <font>
        <name val="Arial"/>
        <charset val="1"/>
        <family val="0"/>
        <color rgb="FF92400E"/>
      </font>
      <fill>
        <patternFill>
          <bgColor rgb="FFFEF3C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EF3C7"/>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2400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15.75" hidden="false" customHeight="true" outlineLevel="0" collapsed="false">
      <c r="A7" s="4" t="s">
        <v>4</v>
      </c>
      <c r="B7" s="3" t="s">
        <v>5</v>
      </c>
    </row>
    <row r="8" customFormat="false" ht="15.75" hidden="false" customHeight="true" outlineLevel="0" collapsed="false">
      <c r="A8" s="4" t="s">
        <v>6</v>
      </c>
      <c r="B8" s="3" t="s">
        <v>7</v>
      </c>
    </row>
    <row r="9" customFormat="false" ht="15.75" hidden="false" customHeight="true" outlineLevel="0" collapsed="false">
      <c r="A9" s="4" t="s">
        <v>8</v>
      </c>
      <c r="B9" s="3" t="s">
        <v>9</v>
      </c>
    </row>
    <row r="10" customFormat="false" ht="15.75" hidden="false" customHeight="true" outlineLevel="0" collapsed="false">
      <c r="A10" s="4" t="s">
        <v>10</v>
      </c>
      <c r="B10" s="3" t="s">
        <v>11</v>
      </c>
    </row>
    <row r="12" customFormat="false" ht="15" hidden="false" customHeight="false" outlineLevel="0" collapsed="false">
      <c r="B12" s="4" t="s">
        <v>12</v>
      </c>
    </row>
    <row r="13" customFormat="false" ht="15" hidden="false" customHeight="false" outlineLevel="0" collapsed="false">
      <c r="B13" s="5" t="s">
        <v>13</v>
      </c>
    </row>
    <row r="14" customFormat="false" ht="15" hidden="false" customHeight="false" outlineLevel="0" collapsed="false">
      <c r="B14" s="6" t="s">
        <v>14</v>
      </c>
    </row>
    <row r="16" customFormat="false" ht="15" hidden="false" customHeight="false" outlineLevel="0" collapsed="false">
      <c r="B16" s="4" t="s">
        <v>15</v>
      </c>
    </row>
    <row r="17" customFormat="false" ht="15" hidden="false" customHeight="true" outlineLevel="0" collapsed="false">
      <c r="B17" s="7" t="s">
        <v>16</v>
      </c>
    </row>
    <row r="19" customFormat="false" ht="25.5" hidden="false" customHeight="true" outlineLevel="0" collapsed="false">
      <c r="B19" s="8" t="s">
        <v>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3"/>
    <col collapsed="false" customWidth="true" hidden="false" outlineLevel="0" max="6" min="6" style="0" width="12"/>
    <col collapsed="false" customWidth="true" hidden="false" outlineLevel="0" max="7" min="7" style="0" width="34"/>
  </cols>
  <sheetData>
    <row r="1" customFormat="false" ht="19.7" hidden="false" customHeight="false" outlineLevel="0" collapsed="false">
      <c r="A1" s="9" t="s">
        <v>0</v>
      </c>
    </row>
    <row r="2" customFormat="false" ht="15" hidden="false" customHeight="false" outlineLevel="0" collapsed="false">
      <c r="A2" s="2" t="s">
        <v>18</v>
      </c>
    </row>
    <row r="3" customFormat="false" ht="15" hidden="false" customHeight="false" outlineLevel="0" collapsed="false">
      <c r="A3" s="10" t="s">
        <v>19</v>
      </c>
      <c r="B3" s="11" t="s">
        <v>20</v>
      </c>
      <c r="C3" s="12" t="s">
        <v>21</v>
      </c>
    </row>
    <row r="5" customFormat="false" ht="15" hidden="false" customHeight="false" outlineLevel="0" collapsed="false">
      <c r="A5" s="13" t="s">
        <v>22</v>
      </c>
      <c r="B5" s="14" t="n">
        <v>46387</v>
      </c>
    </row>
    <row r="7" customFormat="false" ht="15" hidden="false" customHeight="false" outlineLevel="0" collapsed="false">
      <c r="A7" s="13" t="s">
        <v>23</v>
      </c>
      <c r="B7" s="15" t="n">
        <f aca="false">IFERROR(COUNTIF(E10:E50,"Done")/(COUNTIF(E10:E50,"*")-COUNTIF(E10:E50,"N/A")),0)</f>
        <v>0</v>
      </c>
      <c r="C7" s="13" t="s">
        <v>24</v>
      </c>
      <c r="D7" s="16" t="n">
        <f aca="false">COUNTIF(E10:E50,"Not started")+COUNTIF(E10:E50,"In progress")</f>
        <v>27</v>
      </c>
    </row>
    <row r="9" customFormat="false" ht="30" hidden="false" customHeight="true" outlineLevel="0" collapsed="false">
      <c r="A9" s="17" t="s">
        <v>25</v>
      </c>
      <c r="B9" s="17" t="s">
        <v>26</v>
      </c>
      <c r="C9" s="17" t="s">
        <v>27</v>
      </c>
      <c r="D9" s="17" t="s">
        <v>28</v>
      </c>
      <c r="E9" s="17" t="s">
        <v>29</v>
      </c>
      <c r="F9" s="17" t="s">
        <v>30</v>
      </c>
      <c r="G9" s="17" t="s">
        <v>31</v>
      </c>
    </row>
    <row r="10" customFormat="false" ht="15" hidden="false" customHeight="false" outlineLevel="0" collapsed="false">
      <c r="A10" s="4" t="s">
        <v>32</v>
      </c>
    </row>
    <row r="11" customFormat="false" ht="15" hidden="false" customHeight="false" outlineLevel="0" collapsed="false">
      <c r="A11" s="18" t="s">
        <v>33</v>
      </c>
      <c r="B11" s="19" t="n">
        <v>-5</v>
      </c>
      <c r="C11" s="20" t="n">
        <f aca="false">WORKDAY($B$5,-5)</f>
        <v>46380</v>
      </c>
      <c r="D11" s="5"/>
      <c r="E11" s="5" t="s">
        <v>34</v>
      </c>
      <c r="F11" s="14"/>
      <c r="G11" s="5"/>
    </row>
    <row r="12" customFormat="false" ht="15" hidden="false" customHeight="false" outlineLevel="0" collapsed="false">
      <c r="A12" s="18" t="s">
        <v>35</v>
      </c>
      <c r="B12" s="19" t="n">
        <v>-10</v>
      </c>
      <c r="C12" s="20" t="n">
        <f aca="false">WORKDAY($B$5,-10)</f>
        <v>46373</v>
      </c>
      <c r="D12" s="5"/>
      <c r="E12" s="5" t="s">
        <v>34</v>
      </c>
      <c r="F12" s="14"/>
      <c r="G12" s="5"/>
    </row>
    <row r="13" customFormat="false" ht="15" hidden="false" customHeight="false" outlineLevel="0" collapsed="false">
      <c r="A13" s="18" t="s">
        <v>36</v>
      </c>
      <c r="B13" s="19" t="n">
        <v>-15</v>
      </c>
      <c r="C13" s="20" t="n">
        <f aca="false">WORKDAY($B$5,-15)</f>
        <v>46366</v>
      </c>
      <c r="D13" s="5"/>
      <c r="E13" s="5" t="s">
        <v>34</v>
      </c>
      <c r="F13" s="14"/>
      <c r="G13" s="5"/>
    </row>
    <row r="14" customFormat="false" ht="15" hidden="false" customHeight="false" outlineLevel="0" collapsed="false">
      <c r="A14" s="18" t="s">
        <v>37</v>
      </c>
      <c r="B14" s="19" t="n">
        <v>-3</v>
      </c>
      <c r="C14" s="20" t="n">
        <f aca="false">WORKDAY($B$5,-3)</f>
        <v>46384</v>
      </c>
      <c r="D14" s="5"/>
      <c r="E14" s="5" t="s">
        <v>34</v>
      </c>
      <c r="F14" s="14"/>
      <c r="G14" s="5"/>
    </row>
    <row r="16" customFormat="false" ht="15" hidden="false" customHeight="false" outlineLevel="0" collapsed="false">
      <c r="A16" s="4" t="s">
        <v>38</v>
      </c>
    </row>
    <row r="17" customFormat="false" ht="15" hidden="false" customHeight="false" outlineLevel="0" collapsed="false">
      <c r="A17" s="18" t="s">
        <v>39</v>
      </c>
      <c r="B17" s="19" t="n">
        <v>3</v>
      </c>
      <c r="C17" s="20" t="n">
        <f aca="false">WORKDAY($B$5,3)</f>
        <v>46392</v>
      </c>
      <c r="D17" s="5"/>
      <c r="E17" s="5" t="s">
        <v>34</v>
      </c>
      <c r="F17" s="14"/>
      <c r="G17" s="5"/>
    </row>
    <row r="18" customFormat="false" ht="15" hidden="false" customHeight="false" outlineLevel="0" collapsed="false">
      <c r="A18" s="18" t="s">
        <v>40</v>
      </c>
      <c r="B18" s="19" t="n">
        <v>5</v>
      </c>
      <c r="C18" s="20" t="n">
        <f aca="false">WORKDAY($B$5,5)</f>
        <v>46394</v>
      </c>
      <c r="D18" s="5"/>
      <c r="E18" s="5" t="s">
        <v>34</v>
      </c>
      <c r="F18" s="14"/>
      <c r="G18" s="5"/>
    </row>
    <row r="19" customFormat="false" ht="15" hidden="false" customHeight="false" outlineLevel="0" collapsed="false">
      <c r="A19" s="18" t="s">
        <v>41</v>
      </c>
      <c r="B19" s="19" t="n">
        <v>5</v>
      </c>
      <c r="C19" s="20" t="n">
        <f aca="false">WORKDAY($B$5,5)</f>
        <v>46394</v>
      </c>
      <c r="D19" s="5"/>
      <c r="E19" s="5" t="s">
        <v>34</v>
      </c>
      <c r="F19" s="14"/>
      <c r="G19" s="5"/>
    </row>
    <row r="21" customFormat="false" ht="15" hidden="false" customHeight="false" outlineLevel="0" collapsed="false">
      <c r="A21" s="4" t="s">
        <v>42</v>
      </c>
    </row>
    <row r="22" customFormat="false" ht="15" hidden="false" customHeight="false" outlineLevel="0" collapsed="false">
      <c r="A22" s="18" t="s">
        <v>43</v>
      </c>
      <c r="B22" s="19" t="n">
        <v>7</v>
      </c>
      <c r="C22" s="20" t="n">
        <f aca="false">WORKDAY($B$5,7)</f>
        <v>46398</v>
      </c>
      <c r="D22" s="5"/>
      <c r="E22" s="5" t="s">
        <v>34</v>
      </c>
      <c r="F22" s="14"/>
      <c r="G22" s="5"/>
    </row>
    <row r="23" customFormat="false" ht="15" hidden="false" customHeight="false" outlineLevel="0" collapsed="false">
      <c r="A23" s="18" t="s">
        <v>44</v>
      </c>
      <c r="B23" s="19" t="n">
        <v>5</v>
      </c>
      <c r="C23" s="20" t="n">
        <f aca="false">WORKDAY($B$5,5)</f>
        <v>46394</v>
      </c>
      <c r="D23" s="5"/>
      <c r="E23" s="5" t="s">
        <v>34</v>
      </c>
      <c r="F23" s="14"/>
      <c r="G23" s="5"/>
    </row>
    <row r="24" customFormat="false" ht="15" hidden="false" customHeight="false" outlineLevel="0" collapsed="false">
      <c r="A24" s="18" t="s">
        <v>45</v>
      </c>
      <c r="B24" s="19" t="n">
        <v>5</v>
      </c>
      <c r="C24" s="20" t="n">
        <f aca="false">WORKDAY($B$5,5)</f>
        <v>46394</v>
      </c>
      <c r="D24" s="5"/>
      <c r="E24" s="5" t="s">
        <v>34</v>
      </c>
      <c r="F24" s="14"/>
      <c r="G24" s="5"/>
    </row>
    <row r="25" customFormat="false" ht="15" hidden="false" customHeight="false" outlineLevel="0" collapsed="false">
      <c r="A25" s="18" t="s">
        <v>46</v>
      </c>
      <c r="B25" s="19" t="n">
        <v>7</v>
      </c>
      <c r="C25" s="20" t="n">
        <f aca="false">WORKDAY($B$5,7)</f>
        <v>46398</v>
      </c>
      <c r="D25" s="5"/>
      <c r="E25" s="5" t="s">
        <v>34</v>
      </c>
      <c r="F25" s="14"/>
      <c r="G25" s="5"/>
    </row>
    <row r="27" customFormat="false" ht="15" hidden="false" customHeight="false" outlineLevel="0" collapsed="false">
      <c r="A27" s="4" t="s">
        <v>47</v>
      </c>
    </row>
    <row r="28" customFormat="false" ht="15" hidden="false" customHeight="false" outlineLevel="0" collapsed="false">
      <c r="A28" s="18" t="s">
        <v>48</v>
      </c>
      <c r="B28" s="19" t="n">
        <v>7</v>
      </c>
      <c r="C28" s="20" t="n">
        <f aca="false">WORKDAY($B$5,7)</f>
        <v>46398</v>
      </c>
      <c r="D28" s="5"/>
      <c r="E28" s="5" t="s">
        <v>34</v>
      </c>
      <c r="F28" s="14"/>
      <c r="G28" s="5"/>
    </row>
    <row r="29" customFormat="false" ht="15" hidden="false" customHeight="false" outlineLevel="0" collapsed="false">
      <c r="A29" s="18" t="s">
        <v>49</v>
      </c>
      <c r="B29" s="19" t="n">
        <v>8</v>
      </c>
      <c r="C29" s="20" t="n">
        <f aca="false">WORKDAY($B$5,8)</f>
        <v>46399</v>
      </c>
      <c r="D29" s="5"/>
      <c r="E29" s="5" t="s">
        <v>34</v>
      </c>
      <c r="F29" s="14"/>
      <c r="G29" s="5"/>
    </row>
    <row r="30" customFormat="false" ht="15" hidden="false" customHeight="false" outlineLevel="0" collapsed="false">
      <c r="A30" s="18" t="s">
        <v>50</v>
      </c>
      <c r="B30" s="19" t="n">
        <v>6</v>
      </c>
      <c r="C30" s="20" t="n">
        <f aca="false">WORKDAY($B$5,6)</f>
        <v>46395</v>
      </c>
      <c r="D30" s="5"/>
      <c r="E30" s="5" t="s">
        <v>34</v>
      </c>
      <c r="F30" s="14"/>
      <c r="G30" s="5"/>
    </row>
    <row r="31" customFormat="false" ht="15" hidden="false" customHeight="false" outlineLevel="0" collapsed="false">
      <c r="A31" s="18" t="s">
        <v>51</v>
      </c>
      <c r="B31" s="19" t="n">
        <v>10</v>
      </c>
      <c r="C31" s="20" t="n">
        <f aca="false">WORKDAY($B$5,10)</f>
        <v>46401</v>
      </c>
      <c r="D31" s="5"/>
      <c r="E31" s="5" t="s">
        <v>34</v>
      </c>
      <c r="F31" s="14"/>
      <c r="G31" s="5"/>
    </row>
    <row r="33" customFormat="false" ht="15" hidden="false" customHeight="false" outlineLevel="0" collapsed="false">
      <c r="A33" s="4" t="s">
        <v>52</v>
      </c>
    </row>
    <row r="34" customFormat="false" ht="15" hidden="false" customHeight="false" outlineLevel="0" collapsed="false">
      <c r="A34" s="18" t="s">
        <v>53</v>
      </c>
      <c r="B34" s="19" t="n">
        <v>10</v>
      </c>
      <c r="C34" s="20" t="n">
        <f aca="false">WORKDAY($B$5,10)</f>
        <v>46401</v>
      </c>
      <c r="D34" s="5"/>
      <c r="E34" s="5" t="s">
        <v>34</v>
      </c>
      <c r="F34" s="14"/>
      <c r="G34" s="5"/>
    </row>
    <row r="35" customFormat="false" ht="15" hidden="false" customHeight="false" outlineLevel="0" collapsed="false">
      <c r="A35" s="18" t="s">
        <v>54</v>
      </c>
      <c r="B35" s="19" t="n">
        <v>18</v>
      </c>
      <c r="C35" s="20" t="n">
        <f aca="false">WORKDAY($B$5,18)</f>
        <v>46413</v>
      </c>
      <c r="D35" s="5"/>
      <c r="E35" s="5" t="s">
        <v>34</v>
      </c>
      <c r="F35" s="14"/>
      <c r="G35" s="5"/>
    </row>
    <row r="36" customFormat="false" ht="15" hidden="false" customHeight="false" outlineLevel="0" collapsed="false">
      <c r="A36" s="18" t="s">
        <v>55</v>
      </c>
      <c r="B36" s="19" t="n">
        <v>18</v>
      </c>
      <c r="C36" s="20" t="n">
        <f aca="false">WORKDAY($B$5,18)</f>
        <v>46413</v>
      </c>
      <c r="D36" s="5"/>
      <c r="E36" s="5" t="s">
        <v>34</v>
      </c>
      <c r="F36" s="14"/>
      <c r="G36" s="5"/>
    </row>
    <row r="37" customFormat="false" ht="15" hidden="false" customHeight="false" outlineLevel="0" collapsed="false">
      <c r="A37" s="18" t="s">
        <v>56</v>
      </c>
      <c r="B37" s="19" t="n">
        <v>12</v>
      </c>
      <c r="C37" s="20" t="n">
        <f aca="false">WORKDAY($B$5,12)</f>
        <v>46405</v>
      </c>
      <c r="D37" s="5"/>
      <c r="E37" s="5" t="s">
        <v>34</v>
      </c>
      <c r="F37" s="14"/>
      <c r="G37" s="5"/>
    </row>
    <row r="39" customFormat="false" ht="15" hidden="false" customHeight="false" outlineLevel="0" collapsed="false">
      <c r="A39" s="4" t="s">
        <v>57</v>
      </c>
    </row>
    <row r="40" customFormat="false" ht="15" hidden="false" customHeight="false" outlineLevel="0" collapsed="false">
      <c r="A40" s="18" t="s">
        <v>58</v>
      </c>
      <c r="B40" s="19" t="n">
        <v>8</v>
      </c>
      <c r="C40" s="20" t="n">
        <f aca="false">WORKDAY($B$5,8)</f>
        <v>46399</v>
      </c>
      <c r="D40" s="5"/>
      <c r="E40" s="5" t="s">
        <v>34</v>
      </c>
      <c r="F40" s="14"/>
      <c r="G40" s="5"/>
    </row>
    <row r="41" customFormat="false" ht="15" hidden="false" customHeight="false" outlineLevel="0" collapsed="false">
      <c r="A41" s="18" t="s">
        <v>59</v>
      </c>
      <c r="B41" s="19" t="n">
        <v>10</v>
      </c>
      <c r="C41" s="20" t="n">
        <f aca="false">WORKDAY($B$5,10)</f>
        <v>46401</v>
      </c>
      <c r="D41" s="5"/>
      <c r="E41" s="5" t="s">
        <v>34</v>
      </c>
      <c r="F41" s="14"/>
      <c r="G41" s="5"/>
    </row>
    <row r="42" customFormat="false" ht="15" hidden="false" customHeight="false" outlineLevel="0" collapsed="false">
      <c r="A42" s="18" t="s">
        <v>60</v>
      </c>
      <c r="B42" s="19" t="n">
        <v>12</v>
      </c>
      <c r="C42" s="20" t="n">
        <f aca="false">WORKDAY($B$5,12)</f>
        <v>46405</v>
      </c>
      <c r="D42" s="5"/>
      <c r="E42" s="5" t="s">
        <v>34</v>
      </c>
      <c r="F42" s="14"/>
      <c r="G42" s="5"/>
    </row>
    <row r="43" customFormat="false" ht="15" hidden="false" customHeight="false" outlineLevel="0" collapsed="false">
      <c r="A43" s="18" t="s">
        <v>61</v>
      </c>
      <c r="B43" s="19" t="n">
        <v>12</v>
      </c>
      <c r="C43" s="20" t="n">
        <f aca="false">WORKDAY($B$5,12)</f>
        <v>46405</v>
      </c>
      <c r="D43" s="5"/>
      <c r="E43" s="5" t="s">
        <v>34</v>
      </c>
      <c r="F43" s="14"/>
      <c r="G43" s="5"/>
    </row>
    <row r="45" customFormat="false" ht="15" hidden="false" customHeight="false" outlineLevel="0" collapsed="false">
      <c r="A45" s="4" t="s">
        <v>62</v>
      </c>
    </row>
    <row r="46" customFormat="false" ht="15" hidden="false" customHeight="false" outlineLevel="0" collapsed="false">
      <c r="A46" s="18" t="s">
        <v>63</v>
      </c>
      <c r="B46" s="19" t="n">
        <v>15</v>
      </c>
      <c r="C46" s="20" t="n">
        <f aca="false">WORKDAY($B$5,15)</f>
        <v>46408</v>
      </c>
      <c r="D46" s="5"/>
      <c r="E46" s="5" t="s">
        <v>34</v>
      </c>
      <c r="F46" s="14"/>
      <c r="G46" s="5"/>
    </row>
    <row r="47" customFormat="false" ht="15" hidden="false" customHeight="false" outlineLevel="0" collapsed="false">
      <c r="A47" s="18" t="s">
        <v>64</v>
      </c>
      <c r="B47" s="19" t="n">
        <v>20</v>
      </c>
      <c r="C47" s="20" t="n">
        <f aca="false">WORKDAY($B$5,20)</f>
        <v>46415</v>
      </c>
      <c r="D47" s="5"/>
      <c r="E47" s="5" t="s">
        <v>34</v>
      </c>
      <c r="F47" s="14"/>
      <c r="G47" s="5"/>
    </row>
    <row r="48" customFormat="false" ht="15" hidden="false" customHeight="false" outlineLevel="0" collapsed="false">
      <c r="A48" s="18" t="s">
        <v>65</v>
      </c>
      <c r="B48" s="19" t="n">
        <v>20</v>
      </c>
      <c r="C48" s="20" t="n">
        <f aca="false">WORKDAY($B$5,20)</f>
        <v>46415</v>
      </c>
      <c r="D48" s="5"/>
      <c r="E48" s="5" t="s">
        <v>34</v>
      </c>
      <c r="F48" s="14"/>
      <c r="G48" s="5"/>
    </row>
    <row r="49" customFormat="false" ht="15" hidden="false" customHeight="false" outlineLevel="0" collapsed="false">
      <c r="A49" s="18" t="s">
        <v>66</v>
      </c>
      <c r="B49" s="19" t="n">
        <v>45</v>
      </c>
      <c r="C49" s="20" t="n">
        <f aca="false">WORKDAY($B$5,45)</f>
        <v>46450</v>
      </c>
      <c r="D49" s="5"/>
      <c r="E49" s="5" t="s">
        <v>34</v>
      </c>
      <c r="F49" s="14"/>
      <c r="G49" s="5"/>
    </row>
  </sheetData>
  <conditionalFormatting sqref="E10:E50">
    <cfRule type="cellIs" priority="2" operator="equal" aboveAverage="0" equalAverage="0" bottom="0" percent="0" rank="0" text="" dxfId="0">
      <formula>"Done"</formula>
    </cfRule>
    <cfRule type="cellIs" priority="3" operator="equal" aboveAverage="0" equalAverage="0" bottom="0" percent="0" rank="0" text="" dxfId="1">
      <formula>"In progress"</formula>
    </cfRule>
  </conditionalFormatting>
  <dataValidations count="1">
    <dataValidation allowBlank="true" errorStyle="stop" operator="between" showDropDown="false" showErrorMessage="false" showInputMessage="false" sqref="E10:E50" type="list">
      <formula1>"Not started,In progress,Done,N/A"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