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Rates" sheetId="2" state="visible" r:id="rId4"/>
    <sheet name="Register"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<sst xmlns="http://schemas.openxmlformats.org/spreadsheetml/2006/main" count="87" uniqueCount="81">
  <si>
    <t xml:space="preserve">Payroll Register</t>
  </si>
  <si>
    <t xml:space="preserve">Bean Counter Buddy · Free template</t>
  </si>
  <si>
    <t xml:space="preserve">A per-pay-period register that calculates gross pay, employee FICA and CA SDI, net pay, and total employer cost. Social Security and unemployment wage caps are applied using year-to-date wages.</t>
  </si>
  <si>
    <t xml:space="preserve">HOW TO USE</t>
  </si>
  <si>
    <t xml:space="preserve">1.</t>
  </si>
  <si>
    <t xml:space="preserve">On the Rates tab, confirm the tax rates and wage bases for the current year, and enter your own CA SUI rate (from your EDD notice).</t>
  </si>
  <si>
    <t xml:space="preserve">2.</t>
  </si>
  <si>
    <t xml:space="preserve">On the Register tab, enter the pay period and pay date.</t>
  </si>
  <si>
    <t xml:space="preserve">3.</t>
  </si>
  <si>
    <t xml:space="preserve">For each employee, enter pay type, hours (hourly only), rate or per-period salary, and year-to-date gross wages before this paycheck.</t>
  </si>
  <si>
    <t xml:space="preserve">4.</t>
  </si>
  <si>
    <t xml:space="preserve">Enter federal and state income tax withholding from your payroll provider or IRS Pub 15-T / EDD tables. These depend on each employee's W-4/DE 4 and aren't calculated here.</t>
  </si>
  <si>
    <t xml:space="preserve">5.</t>
  </si>
  <si>
    <t xml:space="preserve">FICA, Medicare, SDI, net pay, and employer taxes calculate automatically.</t>
  </si>
  <si>
    <t xml:space="preserve">COLOR KEY</t>
  </si>
  <si>
    <t xml:space="preserve">Blue text on yellow = input cells you fill in</t>
  </si>
  <si>
    <t xml:space="preserve">Black text = formulas that calculate automatically (no need to edit)</t>
  </si>
  <si>
    <t xml:space="preserve">NOTES</t>
  </si>
  <si>
    <t xml:space="preserve">2026 Social Security wage base: $184,500. CA SDI 2026 rate: 1.3% with no wage cap (CA EDD / CalChamber).</t>
  </si>
  <si>
    <t xml:space="preserve">Additional Medicare tax (0.9% on wages over $200,000) is not calculated. Add it manually if it applies.</t>
  </si>
  <si>
    <t xml:space="preserve">Pre-tax deductions (e.g., 401(k)) reduce income tax wages but not FICA wages; this register applies them to net pay only for simplicity.</t>
  </si>
  <si>
    <t xml:space="preserve">This template is provided for general informational purposes and is not tax, legal, or accounting advice. Confirm rates and rules with your CPA or the relevant agency before relying on them.</t>
  </si>
  <si>
    <t xml:space="preserve">Payroll Tax Rates — 2026</t>
  </si>
  <si>
    <t xml:space="preserve">Bean Counter Buddy</t>
  </si>
  <si>
    <t xml:space="preserve">Legend:</t>
  </si>
  <si>
    <t xml:space="preserve">Input (edit me)</t>
  </si>
  <si>
    <t xml:space="preserve">Formula (auto)</t>
  </si>
  <si>
    <t xml:space="preserve">Rate</t>
  </si>
  <si>
    <t xml:space="preserve">Value</t>
  </si>
  <si>
    <t xml:space="preserve">Note</t>
  </si>
  <si>
    <t xml:space="preserve">Social Security — employee &amp; employer</t>
  </si>
  <si>
    <t xml:space="preserve">Each side</t>
  </si>
  <si>
    <t xml:space="preserve">Social Security wage base</t>
  </si>
  <si>
    <t xml:space="preserve">2026 (SSA)</t>
  </si>
  <si>
    <t xml:space="preserve">Medicare — employee &amp; employer</t>
  </si>
  <si>
    <t xml:space="preserve">No wage cap</t>
  </si>
  <si>
    <t xml:space="preserve">CA SDI — employee</t>
  </si>
  <si>
    <t xml:space="preserve">2026 rate, no wage cap (CA EDD)</t>
  </si>
  <si>
    <t xml:space="preserve">FUTA — employer (after state credit)</t>
  </si>
  <si>
    <t xml:space="preserve">Standard 0.6% net rate</t>
  </si>
  <si>
    <t xml:space="preserve">FUTA wage base</t>
  </si>
  <si>
    <t xml:space="preserve">Per employee per year</t>
  </si>
  <si>
    <t xml:space="preserve">CA SUI — employer (enter your rate)</t>
  </si>
  <si>
    <t xml:space="preserve">New employers typically 3.4%; use your EDD notice</t>
  </si>
  <si>
    <t xml:space="preserve">CA ETT — employer</t>
  </si>
  <si>
    <t xml:space="preserve">Employment Training Tax</t>
  </si>
  <si>
    <t xml:space="preserve">CA SUI / ETT wage base</t>
  </si>
  <si>
    <t xml:space="preserve">Overtime multiplier</t>
  </si>
  <si>
    <t xml:space="preserve">Period start</t>
  </si>
  <si>
    <t xml:space="preserve">Period end</t>
  </si>
  <si>
    <t xml:space="preserve">Pay date</t>
  </si>
  <si>
    <t xml:space="preserve">Employee</t>
  </si>
  <si>
    <t xml:space="preserve">Pay Type</t>
  </si>
  <si>
    <t xml:space="preserve">Reg Hours</t>
  </si>
  <si>
    <t xml:space="preserve">OT Hours</t>
  </si>
  <si>
    <t xml:space="preserve">Rate / Salary per Period</t>
  </si>
  <si>
    <t xml:space="preserve">YTD Gross (before this check)</t>
  </si>
  <si>
    <t xml:space="preserve">Gross Pay</t>
  </si>
  <si>
    <t xml:space="preserve">Fed Income Tax W/H</t>
  </si>
  <si>
    <t xml:space="preserve">State Income Tax W/H</t>
  </si>
  <si>
    <t xml:space="preserve">Social Security (EE)</t>
  </si>
  <si>
    <t xml:space="preserve">Medicare (EE)</t>
  </si>
  <si>
    <t xml:space="preserve">CA SDI (EE)</t>
  </si>
  <si>
    <t xml:space="preserve">Other Deductions</t>
  </si>
  <si>
    <t xml:space="preserve">Net Pay</t>
  </si>
  <si>
    <t xml:space="preserve">Social Security (ER)</t>
  </si>
  <si>
    <t xml:space="preserve">Medicare (ER)</t>
  </si>
  <si>
    <t xml:space="preserve">FUTA (ER)</t>
  </si>
  <si>
    <t xml:space="preserve">CA SUI (ER)</t>
  </si>
  <si>
    <t xml:space="preserve">CA ETT (ER)</t>
  </si>
  <si>
    <t xml:space="preserve">Total Employer Cost</t>
  </si>
  <si>
    <t xml:space="preserve">Jane Example</t>
  </si>
  <si>
    <t xml:space="preserve">Hourly</t>
  </si>
  <si>
    <t xml:space="preserve">John Sample</t>
  </si>
  <si>
    <t xml:space="preserve">Salary</t>
  </si>
  <si>
    <t xml:space="preserve">TOTALS</t>
  </si>
  <si>
    <t xml:space="preserve">CASH NEEDED FOR THIS PAYROLL</t>
  </si>
  <si>
    <t xml:space="preserve">Net pay to employees</t>
  </si>
  <si>
    <t xml:space="preserve">Taxes &amp; withholdings to remit (EE + ER)</t>
  </si>
  <si>
    <t xml:space="preserve">Other deductions to remit</t>
  </si>
  <si>
    <t xml:space="preserve">TOTAL CASH REQUIRED</t>
  </si>
</sst>
</file>

<file path=xl/styles.xml><?xml version="1.0" encoding="utf-8"?>
<styleSheet xmlns="http://schemas.openxmlformats.org/spreadsheetml/2006/main">
  <numFmts count="8">
    <numFmt numFmtId="164" formatCode="General"/>
    <numFmt numFmtId="165" formatCode="0.0%;\(0.0%\);\-"/>
    <numFmt numFmtId="166" formatCode="\$#,##0;&quot;($&quot;#,##0\);\-"/>
    <numFmt numFmtId="167" formatCode="0.00%"/>
    <numFmt numFmtId="168" formatCode="0.0\x"/>
    <numFmt numFmtId="169" formatCode="mm/dd/yyyy"/>
    <numFmt numFmtId="170" formatCode="#,##0.00;\(#,##0.00\);\-"/>
    <numFmt numFmtId="171" formatCode="\$#,##0.00;&quot;($&quot;#,##0.00\);\-"/>
  </numFmts>
  <fonts count="20">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9"/>
      <color rgb="FFFFFFFF"/>
      <name val="Arial"/>
      <family val="0"/>
      <charset val="1"/>
    </font>
    <font>
      <b val="true"/>
      <sz val="10"/>
      <color rgb="FF0F1F3D"/>
      <name val="Arial"/>
      <family val="0"/>
      <charset val="1"/>
    </font>
    <font>
      <sz val="10"/>
      <color rgb="FF000000"/>
      <name val="Arial"/>
      <family val="0"/>
      <charset val="1"/>
    </font>
    <font>
      <b val="true"/>
      <sz val="10"/>
      <color rgb="FF00000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3">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4" borderId="1" xfId="0" applyFont="true" applyBorder="true" applyAlignment="true" applyProtection="true">
      <alignment horizontal="center" vertical="center"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6" fontId="8" fillId="2" borderId="1" xfId="0" applyFont="true" applyBorder="true" applyAlignment="true" applyProtection="true">
      <alignment horizontal="general" vertical="bottom" textRotation="0" wrapText="false" indent="0" shrinkToFit="false"/>
      <protection locked="true" hidden="false"/>
    </xf>
    <xf numFmtId="167" fontId="8" fillId="2" borderId="1" xfId="0" applyFont="true" applyBorder="true" applyAlignment="true" applyProtection="true">
      <alignment horizontal="general" vertical="bottom" textRotation="0" wrapText="false" indent="0" shrinkToFit="false"/>
      <protection locked="true" hidden="false"/>
    </xf>
    <xf numFmtId="168" fontId="8" fillId="2" borderId="1" xfId="0" applyFont="true" applyBorder="tru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9" fontId="8" fillId="2" borderId="1" xfId="0" applyFont="true" applyBorder="true" applyAlignment="true" applyProtection="true">
      <alignment horizontal="general" vertical="bottom" textRotation="0" wrapText="false" indent="0" shrinkToFit="false"/>
      <protection locked="true" hidden="false"/>
    </xf>
    <xf numFmtId="170" fontId="8" fillId="2" borderId="1" xfId="0" applyFont="true" applyBorder="true" applyAlignment="true" applyProtection="true">
      <alignment horizontal="general" vertical="bottom" textRotation="0" wrapText="false" indent="0" shrinkToFit="false"/>
      <protection locked="true" hidden="false"/>
    </xf>
    <xf numFmtId="171" fontId="8" fillId="2" borderId="1" xfId="0" applyFont="true" applyBorder="true" applyAlignment="true" applyProtection="true">
      <alignment horizontal="general" vertical="bottom" textRotation="0" wrapText="false" indent="0" shrinkToFit="false"/>
      <protection locked="true" hidden="false"/>
    </xf>
    <xf numFmtId="171" fontId="18" fillId="0" borderId="0" xfId="0" applyFont="true" applyBorder="false" applyAlignment="true" applyProtection="true">
      <alignment horizontal="general" vertical="bottom" textRotation="0" wrapText="false" indent="0" shrinkToFit="false"/>
      <protection locked="true" hidden="false"/>
    </xf>
    <xf numFmtId="171" fontId="19" fillId="0" borderId="0" xfId="0" applyFont="true" applyBorder="false" applyAlignment="true" applyProtection="true">
      <alignment horizontal="general" vertical="bottom" textRotation="0" wrapText="false" indent="0" shrinkToFit="false"/>
      <protection locked="true" hidden="false"/>
    </xf>
    <xf numFmtId="170" fontId="19" fillId="0" borderId="2" xfId="0" applyFont="true" applyBorder="true" applyAlignment="true" applyProtection="true">
      <alignment horizontal="general" vertical="bottom" textRotation="0" wrapText="false" indent="0" shrinkToFit="false"/>
      <protection locked="true" hidden="false"/>
    </xf>
    <xf numFmtId="171" fontId="19" fillId="0" borderId="2"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F2F5F9"/>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30" hidden="false" customHeight="true" outlineLevel="0" collapsed="false">
      <c r="A7" s="5" t="s">
        <v>4</v>
      </c>
      <c r="B7" s="4" t="s">
        <v>5</v>
      </c>
    </row>
    <row r="8" customFormat="false" ht="15.75" hidden="false" customHeight="true" outlineLevel="0" collapsed="false">
      <c r="A8" s="5" t="s">
        <v>6</v>
      </c>
      <c r="B8" s="4" t="s">
        <v>7</v>
      </c>
    </row>
    <row r="9" customFormat="false" ht="30" hidden="false" customHeight="true" outlineLevel="0" collapsed="false">
      <c r="A9" s="5" t="s">
        <v>8</v>
      </c>
      <c r="B9" s="4" t="s">
        <v>9</v>
      </c>
    </row>
    <row r="10" customFormat="false" ht="30" hidden="false" customHeight="true" outlineLevel="0" collapsed="false">
      <c r="A10" s="5" t="s">
        <v>10</v>
      </c>
      <c r="B10" s="4" t="s">
        <v>11</v>
      </c>
    </row>
    <row r="11" customFormat="false" ht="15.75" hidden="false" customHeight="true" outlineLevel="0" collapsed="false">
      <c r="A11" s="5" t="s">
        <v>12</v>
      </c>
      <c r="B11" s="4" t="s">
        <v>13</v>
      </c>
    </row>
    <row r="13" customFormat="false" ht="15" hidden="false" customHeight="false" outlineLevel="0" collapsed="false">
      <c r="B13" s="5" t="s">
        <v>14</v>
      </c>
    </row>
    <row r="14" customFormat="false" ht="15" hidden="false" customHeight="false" outlineLevel="0" collapsed="false">
      <c r="B14" s="6" t="s">
        <v>15</v>
      </c>
    </row>
    <row r="15" customFormat="false" ht="15" hidden="false" customHeight="false" outlineLevel="0" collapsed="false">
      <c r="B15" s="7" t="s">
        <v>16</v>
      </c>
    </row>
    <row r="17" customFormat="false" ht="15" hidden="false" customHeight="false" outlineLevel="0" collapsed="false">
      <c r="B17" s="5" t="s">
        <v>17</v>
      </c>
    </row>
    <row r="18" customFormat="false" ht="15" hidden="false" customHeight="true" outlineLevel="0" collapsed="false">
      <c r="B18" s="8" t="s">
        <v>18</v>
      </c>
    </row>
    <row r="19" customFormat="false" ht="15" hidden="false" customHeight="true" outlineLevel="0" collapsed="false">
      <c r="B19" s="8" t="s">
        <v>19</v>
      </c>
    </row>
    <row r="20" customFormat="false" ht="27.75" hidden="false" customHeight="true" outlineLevel="0" collapsed="false">
      <c r="B20" s="8" t="s">
        <v>20</v>
      </c>
    </row>
    <row r="22" customFormat="false" ht="25.5" hidden="false" customHeight="true" outlineLevel="0" collapsed="false">
      <c r="B22" s="9" t="s">
        <v>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2"/>
    <col collapsed="false" customWidth="true" hidden="false" outlineLevel="0" max="2" min="2" style="1" width="14"/>
    <col collapsed="false" customWidth="true" hidden="false" outlineLevel="0" max="3" min="3" style="1" width="50"/>
  </cols>
  <sheetData>
    <row r="1" customFormat="false" ht="19.7" hidden="false" customHeight="false" outlineLevel="0" collapsed="false">
      <c r="A1" s="10" t="s">
        <v>22</v>
      </c>
    </row>
    <row r="2" customFormat="false" ht="15" hidden="false" customHeight="false" outlineLevel="0" collapsed="false">
      <c r="A2" s="3" t="s">
        <v>23</v>
      </c>
    </row>
    <row r="3" customFormat="false" ht="15" hidden="false" customHeight="false" outlineLevel="0" collapsed="false">
      <c r="A3" s="11" t="s">
        <v>24</v>
      </c>
      <c r="B3" s="12" t="s">
        <v>25</v>
      </c>
      <c r="C3" s="13" t="s">
        <v>26</v>
      </c>
    </row>
    <row r="5" customFormat="false" ht="30" hidden="false" customHeight="true" outlineLevel="0" collapsed="false">
      <c r="A5" s="14" t="s">
        <v>27</v>
      </c>
      <c r="B5" s="14" t="s">
        <v>28</v>
      </c>
      <c r="C5" s="14" t="s">
        <v>29</v>
      </c>
    </row>
    <row r="6" customFormat="false" ht="15" hidden="false" customHeight="false" outlineLevel="0" collapsed="false">
      <c r="A6" s="15" t="s">
        <v>30</v>
      </c>
      <c r="B6" s="16" t="n">
        <v>0.062</v>
      </c>
      <c r="C6" s="3" t="s">
        <v>31</v>
      </c>
    </row>
    <row r="7" customFormat="false" ht="15" hidden="false" customHeight="false" outlineLevel="0" collapsed="false">
      <c r="A7" s="15" t="s">
        <v>32</v>
      </c>
      <c r="B7" s="17" t="n">
        <v>184500</v>
      </c>
      <c r="C7" s="3" t="s">
        <v>33</v>
      </c>
    </row>
    <row r="8" customFormat="false" ht="15" hidden="false" customHeight="false" outlineLevel="0" collapsed="false">
      <c r="A8" s="15" t="s">
        <v>34</v>
      </c>
      <c r="B8" s="18" t="n">
        <v>0.0145</v>
      </c>
      <c r="C8" s="3" t="s">
        <v>35</v>
      </c>
    </row>
    <row r="9" customFormat="false" ht="15" hidden="false" customHeight="false" outlineLevel="0" collapsed="false">
      <c r="A9" s="15" t="s">
        <v>36</v>
      </c>
      <c r="B9" s="16" t="n">
        <v>0.013</v>
      </c>
      <c r="C9" s="3" t="s">
        <v>37</v>
      </c>
    </row>
    <row r="10" customFormat="false" ht="15" hidden="false" customHeight="false" outlineLevel="0" collapsed="false">
      <c r="A10" s="15" t="s">
        <v>38</v>
      </c>
      <c r="B10" s="16" t="n">
        <v>0.006</v>
      </c>
      <c r="C10" s="3" t="s">
        <v>39</v>
      </c>
    </row>
    <row r="11" customFormat="false" ht="15" hidden="false" customHeight="false" outlineLevel="0" collapsed="false">
      <c r="A11" s="15" t="s">
        <v>40</v>
      </c>
      <c r="B11" s="17" t="n">
        <v>7000</v>
      </c>
      <c r="C11" s="3" t="s">
        <v>41</v>
      </c>
    </row>
    <row r="12" customFormat="false" ht="15" hidden="false" customHeight="false" outlineLevel="0" collapsed="false">
      <c r="A12" s="15" t="s">
        <v>42</v>
      </c>
      <c r="B12" s="16" t="n">
        <v>0.034</v>
      </c>
      <c r="C12" s="3" t="s">
        <v>43</v>
      </c>
    </row>
    <row r="13" customFormat="false" ht="15" hidden="false" customHeight="false" outlineLevel="0" collapsed="false">
      <c r="A13" s="15" t="s">
        <v>44</v>
      </c>
      <c r="B13" s="16" t="n">
        <v>0.001</v>
      </c>
      <c r="C13" s="3" t="s">
        <v>45</v>
      </c>
    </row>
    <row r="14" customFormat="false" ht="15" hidden="false" customHeight="false" outlineLevel="0" collapsed="false">
      <c r="A14" s="15" t="s">
        <v>46</v>
      </c>
      <c r="B14" s="17" t="n">
        <v>7000</v>
      </c>
      <c r="C14" s="3" t="s">
        <v>41</v>
      </c>
    </row>
    <row r="15" customFormat="false" ht="15" hidden="false" customHeight="false" outlineLevel="0" collapsed="false">
      <c r="A15" s="15" t="s">
        <v>47</v>
      </c>
      <c r="B15" s="19" t="n">
        <v>1.5</v>
      </c>
      <c r="C15" s="3"/>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9" topLeftCell="B10" activePane="bottomRight" state="frozen"/>
      <selection pane="topLeft" activeCell="A1" activeCellId="0" sqref="A1"/>
      <selection pane="topRight" activeCell="B1" activeCellId="0" sqref="B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4" min="3" style="1" width="9"/>
    <col collapsed="false" customWidth="true" hidden="false" outlineLevel="0" max="5" min="5" style="1" width="12"/>
    <col collapsed="false" customWidth="true" hidden="false" outlineLevel="0" max="6" min="6" style="1" width="13"/>
    <col collapsed="false" customWidth="true" hidden="false" outlineLevel="0" max="8" min="7" style="1" width="12"/>
    <col collapsed="false" customWidth="true" hidden="false" outlineLevel="0" max="12" min="9" style="1" width="11"/>
    <col collapsed="false" customWidth="true" hidden="false" outlineLevel="0" max="15" min="13" style="1" width="12"/>
    <col collapsed="false" customWidth="true" hidden="false" outlineLevel="0" max="19" min="16" style="1" width="11"/>
    <col collapsed="false" customWidth="true" hidden="false" outlineLevel="0" max="20" min="20" style="1" width="13"/>
  </cols>
  <sheetData>
    <row r="1" customFormat="false" ht="19.7" hidden="false" customHeight="false" outlineLevel="0" collapsed="false">
      <c r="A1" s="10" t="s">
        <v>0</v>
      </c>
    </row>
    <row r="2" customFormat="false" ht="15" hidden="false" customHeight="false" outlineLevel="0" collapsed="false">
      <c r="A2" s="3" t="s">
        <v>23</v>
      </c>
    </row>
    <row r="3" customFormat="false" ht="15" hidden="false" customHeight="false" outlineLevel="0" collapsed="false">
      <c r="A3" s="11" t="s">
        <v>24</v>
      </c>
      <c r="B3" s="12" t="s">
        <v>25</v>
      </c>
      <c r="C3" s="13" t="s">
        <v>26</v>
      </c>
    </row>
    <row r="5" customFormat="false" ht="15" hidden="false" customHeight="false" outlineLevel="0" collapsed="false">
      <c r="A5" s="20" t="s">
        <v>48</v>
      </c>
      <c r="B5" s="21" t="n">
        <v>46296</v>
      </c>
    </row>
    <row r="6" customFormat="false" ht="15" hidden="false" customHeight="false" outlineLevel="0" collapsed="false">
      <c r="A6" s="20" t="s">
        <v>49</v>
      </c>
      <c r="B6" s="21" t="n">
        <v>46310</v>
      </c>
    </row>
    <row r="7" customFormat="false" ht="15" hidden="false" customHeight="false" outlineLevel="0" collapsed="false">
      <c r="A7" s="20" t="s">
        <v>50</v>
      </c>
      <c r="B7" s="21" t="n">
        <v>46315</v>
      </c>
    </row>
    <row r="9" customFormat="false" ht="43.5" hidden="false" customHeight="true" outlineLevel="0" collapsed="false">
      <c r="A9" s="14" t="s">
        <v>51</v>
      </c>
      <c r="B9" s="14" t="s">
        <v>52</v>
      </c>
      <c r="C9" s="14" t="s">
        <v>53</v>
      </c>
      <c r="D9" s="14" t="s">
        <v>54</v>
      </c>
      <c r="E9" s="14" t="s">
        <v>55</v>
      </c>
      <c r="F9" s="14" t="s">
        <v>56</v>
      </c>
      <c r="G9" s="14" t="s">
        <v>57</v>
      </c>
      <c r="H9" s="14" t="s">
        <v>58</v>
      </c>
      <c r="I9" s="14" t="s">
        <v>59</v>
      </c>
      <c r="J9" s="14" t="s">
        <v>60</v>
      </c>
      <c r="K9" s="14" t="s">
        <v>61</v>
      </c>
      <c r="L9" s="14" t="s">
        <v>62</v>
      </c>
      <c r="M9" s="14" t="s">
        <v>63</v>
      </c>
      <c r="N9" s="14" t="s">
        <v>64</v>
      </c>
      <c r="O9" s="14" t="s">
        <v>65</v>
      </c>
      <c r="P9" s="14" t="s">
        <v>66</v>
      </c>
      <c r="Q9" s="14" t="s">
        <v>67</v>
      </c>
      <c r="R9" s="14" t="s">
        <v>68</v>
      </c>
      <c r="S9" s="14" t="s">
        <v>69</v>
      </c>
      <c r="T9" s="14" t="s">
        <v>70</v>
      </c>
    </row>
    <row r="10" customFormat="false" ht="15" hidden="false" customHeight="false" outlineLevel="0" collapsed="false">
      <c r="A10" s="6" t="s">
        <v>71</v>
      </c>
      <c r="B10" s="6" t="s">
        <v>72</v>
      </c>
      <c r="C10" s="22" t="n">
        <v>80</v>
      </c>
      <c r="D10" s="22" t="n">
        <v>4</v>
      </c>
      <c r="E10" s="23" t="n">
        <v>28</v>
      </c>
      <c r="F10" s="23" t="n">
        <v>41200</v>
      </c>
      <c r="G10" s="24" t="n">
        <f aca="false">IF(A10="",0,IF(B10="Hourly",C10*E10+D10*E10*Rates!$B$15,E10))</f>
        <v>2408</v>
      </c>
      <c r="H10" s="23" t="n">
        <v>210</v>
      </c>
      <c r="I10" s="23" t="n">
        <v>85</v>
      </c>
      <c r="J10" s="24" t="n">
        <f aca="false">ROUND(MAX(0,MIN(G10,Rates!$B$7-F10))*Rates!$B$6,2)</f>
        <v>149.3</v>
      </c>
      <c r="K10" s="24" t="n">
        <f aca="false">ROUND(G10*Rates!$B$8,2)</f>
        <v>34.92</v>
      </c>
      <c r="L10" s="24" t="n">
        <f aca="false">ROUND(G10*Rates!$B$9,2)</f>
        <v>31.3</v>
      </c>
      <c r="M10" s="23" t="n">
        <v>120</v>
      </c>
      <c r="N10" s="25" t="n">
        <f aca="false">G10-SUM(H10:M10)</f>
        <v>1777.48</v>
      </c>
      <c r="O10" s="24" t="n">
        <f aca="false">J10</f>
        <v>149.3</v>
      </c>
      <c r="P10" s="24" t="n">
        <f aca="false">K10</f>
        <v>34.92</v>
      </c>
      <c r="Q10" s="24" t="n">
        <f aca="false">ROUND(MAX(0,MIN(G10,Rates!$B$11-F10))*Rates!$B$10,2)</f>
        <v>0</v>
      </c>
      <c r="R10" s="24" t="n">
        <f aca="false">ROUND(MAX(0,MIN(G10,Rates!$B$14-F10))*Rates!$B$12,2)</f>
        <v>0</v>
      </c>
      <c r="S10" s="24" t="n">
        <f aca="false">ROUND(MAX(0,MIN(G10,Rates!$B$14-F10))*Rates!$B$13,2)</f>
        <v>0</v>
      </c>
      <c r="T10" s="25" t="n">
        <f aca="false">G10+SUM(O10:S10)</f>
        <v>2592.22</v>
      </c>
    </row>
    <row r="11" customFormat="false" ht="15" hidden="false" customHeight="false" outlineLevel="0" collapsed="false">
      <c r="A11" s="6" t="s">
        <v>73</v>
      </c>
      <c r="B11" s="6" t="s">
        <v>74</v>
      </c>
      <c r="C11" s="22"/>
      <c r="D11" s="22"/>
      <c r="E11" s="23" t="n">
        <v>3750</v>
      </c>
      <c r="F11" s="23" t="n">
        <v>71250</v>
      </c>
      <c r="G11" s="24" t="n">
        <f aca="false">IF(A11="",0,IF(B11="Hourly",C11*E11+D11*E11*Rates!$B$15,E11))</f>
        <v>3750</v>
      </c>
      <c r="H11" s="23" t="n">
        <v>395</v>
      </c>
      <c r="I11" s="23" t="n">
        <v>160</v>
      </c>
      <c r="J11" s="24" t="n">
        <f aca="false">ROUND(MAX(0,MIN(G11,Rates!$B$7-F11))*Rates!$B$6,2)</f>
        <v>232.5</v>
      </c>
      <c r="K11" s="24" t="n">
        <f aca="false">ROUND(G11*Rates!$B$8,2)</f>
        <v>54.38</v>
      </c>
      <c r="L11" s="24" t="n">
        <f aca="false">ROUND(G11*Rates!$B$9,2)</f>
        <v>48.75</v>
      </c>
      <c r="M11" s="23" t="n">
        <v>0</v>
      </c>
      <c r="N11" s="25" t="n">
        <f aca="false">G11-SUM(H11:M11)</f>
        <v>2859.37</v>
      </c>
      <c r="O11" s="24" t="n">
        <f aca="false">J11</f>
        <v>232.5</v>
      </c>
      <c r="P11" s="24" t="n">
        <f aca="false">K11</f>
        <v>54.38</v>
      </c>
      <c r="Q11" s="24" t="n">
        <f aca="false">ROUND(MAX(0,MIN(G11,Rates!$B$11-F11))*Rates!$B$10,2)</f>
        <v>0</v>
      </c>
      <c r="R11" s="24" t="n">
        <f aca="false">ROUND(MAX(0,MIN(G11,Rates!$B$14-F11))*Rates!$B$12,2)</f>
        <v>0</v>
      </c>
      <c r="S11" s="24" t="n">
        <f aca="false">ROUND(MAX(0,MIN(G11,Rates!$B$14-F11))*Rates!$B$13,2)</f>
        <v>0</v>
      </c>
      <c r="T11" s="25" t="n">
        <f aca="false">G11+SUM(O11:S11)</f>
        <v>4036.88</v>
      </c>
    </row>
    <row r="12" customFormat="false" ht="15" hidden="false" customHeight="false" outlineLevel="0" collapsed="false">
      <c r="A12" s="6"/>
      <c r="B12" s="6"/>
      <c r="C12" s="22"/>
      <c r="D12" s="22"/>
      <c r="E12" s="23"/>
      <c r="F12" s="23"/>
      <c r="G12" s="24" t="n">
        <f aca="false">IF(A12="",0,IF(B12="Hourly",C12*E12+D12*E12*Rates!$B$15,E12))</f>
        <v>0</v>
      </c>
      <c r="H12" s="23"/>
      <c r="I12" s="23"/>
      <c r="J12" s="24" t="n">
        <f aca="false">ROUND(MAX(0,MIN(G12,Rates!$B$7-F12))*Rates!$B$6,2)</f>
        <v>0</v>
      </c>
      <c r="K12" s="24" t="n">
        <f aca="false">ROUND(G12*Rates!$B$8,2)</f>
        <v>0</v>
      </c>
      <c r="L12" s="24" t="n">
        <f aca="false">ROUND(G12*Rates!$B$9,2)</f>
        <v>0</v>
      </c>
      <c r="M12" s="23"/>
      <c r="N12" s="25" t="n">
        <f aca="false">G12-SUM(H12:M12)</f>
        <v>0</v>
      </c>
      <c r="O12" s="24" t="n">
        <f aca="false">J12</f>
        <v>0</v>
      </c>
      <c r="P12" s="24" t="n">
        <f aca="false">K12</f>
        <v>0</v>
      </c>
      <c r="Q12" s="24" t="n">
        <f aca="false">ROUND(MAX(0,MIN(G12,Rates!$B$11-F12))*Rates!$B$10,2)</f>
        <v>0</v>
      </c>
      <c r="R12" s="24" t="n">
        <f aca="false">ROUND(MAX(0,MIN(G12,Rates!$B$14-F12))*Rates!$B$12,2)</f>
        <v>0</v>
      </c>
      <c r="S12" s="24" t="n">
        <f aca="false">ROUND(MAX(0,MIN(G12,Rates!$B$14-F12))*Rates!$B$13,2)</f>
        <v>0</v>
      </c>
      <c r="T12" s="25" t="n">
        <f aca="false">G12+SUM(O12:S12)</f>
        <v>0</v>
      </c>
    </row>
    <row r="13" customFormat="false" ht="15" hidden="false" customHeight="false" outlineLevel="0" collapsed="false">
      <c r="A13" s="6"/>
      <c r="B13" s="6"/>
      <c r="C13" s="22"/>
      <c r="D13" s="22"/>
      <c r="E13" s="23"/>
      <c r="F13" s="23"/>
      <c r="G13" s="24" t="n">
        <f aca="false">IF(A13="",0,IF(B13="Hourly",C13*E13+D13*E13*Rates!$B$15,E13))</f>
        <v>0</v>
      </c>
      <c r="H13" s="23"/>
      <c r="I13" s="23"/>
      <c r="J13" s="24" t="n">
        <f aca="false">ROUND(MAX(0,MIN(G13,Rates!$B$7-F13))*Rates!$B$6,2)</f>
        <v>0</v>
      </c>
      <c r="K13" s="24" t="n">
        <f aca="false">ROUND(G13*Rates!$B$8,2)</f>
        <v>0</v>
      </c>
      <c r="L13" s="24" t="n">
        <f aca="false">ROUND(G13*Rates!$B$9,2)</f>
        <v>0</v>
      </c>
      <c r="M13" s="23"/>
      <c r="N13" s="25" t="n">
        <f aca="false">G13-SUM(H13:M13)</f>
        <v>0</v>
      </c>
      <c r="O13" s="24" t="n">
        <f aca="false">J13</f>
        <v>0</v>
      </c>
      <c r="P13" s="24" t="n">
        <f aca="false">K13</f>
        <v>0</v>
      </c>
      <c r="Q13" s="24" t="n">
        <f aca="false">ROUND(MAX(0,MIN(G13,Rates!$B$11-F13))*Rates!$B$10,2)</f>
        <v>0</v>
      </c>
      <c r="R13" s="24" t="n">
        <f aca="false">ROUND(MAX(0,MIN(G13,Rates!$B$14-F13))*Rates!$B$12,2)</f>
        <v>0</v>
      </c>
      <c r="S13" s="24" t="n">
        <f aca="false">ROUND(MAX(0,MIN(G13,Rates!$B$14-F13))*Rates!$B$13,2)</f>
        <v>0</v>
      </c>
      <c r="T13" s="25" t="n">
        <f aca="false">G13+SUM(O13:S13)</f>
        <v>0</v>
      </c>
    </row>
    <row r="14" customFormat="false" ht="15" hidden="false" customHeight="false" outlineLevel="0" collapsed="false">
      <c r="A14" s="6"/>
      <c r="B14" s="6"/>
      <c r="C14" s="22"/>
      <c r="D14" s="22"/>
      <c r="E14" s="23"/>
      <c r="F14" s="23"/>
      <c r="G14" s="24" t="n">
        <f aca="false">IF(A14="",0,IF(B14="Hourly",C14*E14+D14*E14*Rates!$B$15,E14))</f>
        <v>0</v>
      </c>
      <c r="H14" s="23"/>
      <c r="I14" s="23"/>
      <c r="J14" s="24" t="n">
        <f aca="false">ROUND(MAX(0,MIN(G14,Rates!$B$7-F14))*Rates!$B$6,2)</f>
        <v>0</v>
      </c>
      <c r="K14" s="24" t="n">
        <f aca="false">ROUND(G14*Rates!$B$8,2)</f>
        <v>0</v>
      </c>
      <c r="L14" s="24" t="n">
        <f aca="false">ROUND(G14*Rates!$B$9,2)</f>
        <v>0</v>
      </c>
      <c r="M14" s="23"/>
      <c r="N14" s="25" t="n">
        <f aca="false">G14-SUM(H14:M14)</f>
        <v>0</v>
      </c>
      <c r="O14" s="24" t="n">
        <f aca="false">J14</f>
        <v>0</v>
      </c>
      <c r="P14" s="24" t="n">
        <f aca="false">K14</f>
        <v>0</v>
      </c>
      <c r="Q14" s="24" t="n">
        <f aca="false">ROUND(MAX(0,MIN(G14,Rates!$B$11-F14))*Rates!$B$10,2)</f>
        <v>0</v>
      </c>
      <c r="R14" s="24" t="n">
        <f aca="false">ROUND(MAX(0,MIN(G14,Rates!$B$14-F14))*Rates!$B$12,2)</f>
        <v>0</v>
      </c>
      <c r="S14" s="24" t="n">
        <f aca="false">ROUND(MAX(0,MIN(G14,Rates!$B$14-F14))*Rates!$B$13,2)</f>
        <v>0</v>
      </c>
      <c r="T14" s="25" t="n">
        <f aca="false">G14+SUM(O14:S14)</f>
        <v>0</v>
      </c>
    </row>
    <row r="15" customFormat="false" ht="15" hidden="false" customHeight="false" outlineLevel="0" collapsed="false">
      <c r="A15" s="6"/>
      <c r="B15" s="6"/>
      <c r="C15" s="22"/>
      <c r="D15" s="22"/>
      <c r="E15" s="23"/>
      <c r="F15" s="23"/>
      <c r="G15" s="24" t="n">
        <f aca="false">IF(A15="",0,IF(B15="Hourly",C15*E15+D15*E15*Rates!$B$15,E15))</f>
        <v>0</v>
      </c>
      <c r="H15" s="23"/>
      <c r="I15" s="23"/>
      <c r="J15" s="24" t="n">
        <f aca="false">ROUND(MAX(0,MIN(G15,Rates!$B$7-F15))*Rates!$B$6,2)</f>
        <v>0</v>
      </c>
      <c r="K15" s="24" t="n">
        <f aca="false">ROUND(G15*Rates!$B$8,2)</f>
        <v>0</v>
      </c>
      <c r="L15" s="24" t="n">
        <f aca="false">ROUND(G15*Rates!$B$9,2)</f>
        <v>0</v>
      </c>
      <c r="M15" s="23"/>
      <c r="N15" s="25" t="n">
        <f aca="false">G15-SUM(H15:M15)</f>
        <v>0</v>
      </c>
      <c r="O15" s="24" t="n">
        <f aca="false">J15</f>
        <v>0</v>
      </c>
      <c r="P15" s="24" t="n">
        <f aca="false">K15</f>
        <v>0</v>
      </c>
      <c r="Q15" s="24" t="n">
        <f aca="false">ROUND(MAX(0,MIN(G15,Rates!$B$11-F15))*Rates!$B$10,2)</f>
        <v>0</v>
      </c>
      <c r="R15" s="24" t="n">
        <f aca="false">ROUND(MAX(0,MIN(G15,Rates!$B$14-F15))*Rates!$B$12,2)</f>
        <v>0</v>
      </c>
      <c r="S15" s="24" t="n">
        <f aca="false">ROUND(MAX(0,MIN(G15,Rates!$B$14-F15))*Rates!$B$13,2)</f>
        <v>0</v>
      </c>
      <c r="T15" s="25" t="n">
        <f aca="false">G15+SUM(O15:S15)</f>
        <v>0</v>
      </c>
    </row>
    <row r="16" customFormat="false" ht="15" hidden="false" customHeight="false" outlineLevel="0" collapsed="false">
      <c r="A16" s="6"/>
      <c r="B16" s="6"/>
      <c r="C16" s="22"/>
      <c r="D16" s="22"/>
      <c r="E16" s="23"/>
      <c r="F16" s="23"/>
      <c r="G16" s="24" t="n">
        <f aca="false">IF(A16="",0,IF(B16="Hourly",C16*E16+D16*E16*Rates!$B$15,E16))</f>
        <v>0</v>
      </c>
      <c r="H16" s="23"/>
      <c r="I16" s="23"/>
      <c r="J16" s="24" t="n">
        <f aca="false">ROUND(MAX(0,MIN(G16,Rates!$B$7-F16))*Rates!$B$6,2)</f>
        <v>0</v>
      </c>
      <c r="K16" s="24" t="n">
        <f aca="false">ROUND(G16*Rates!$B$8,2)</f>
        <v>0</v>
      </c>
      <c r="L16" s="24" t="n">
        <f aca="false">ROUND(G16*Rates!$B$9,2)</f>
        <v>0</v>
      </c>
      <c r="M16" s="23"/>
      <c r="N16" s="25" t="n">
        <f aca="false">G16-SUM(H16:M16)</f>
        <v>0</v>
      </c>
      <c r="O16" s="24" t="n">
        <f aca="false">J16</f>
        <v>0</v>
      </c>
      <c r="P16" s="24" t="n">
        <f aca="false">K16</f>
        <v>0</v>
      </c>
      <c r="Q16" s="24" t="n">
        <f aca="false">ROUND(MAX(0,MIN(G16,Rates!$B$11-F16))*Rates!$B$10,2)</f>
        <v>0</v>
      </c>
      <c r="R16" s="24" t="n">
        <f aca="false">ROUND(MAX(0,MIN(G16,Rates!$B$14-F16))*Rates!$B$12,2)</f>
        <v>0</v>
      </c>
      <c r="S16" s="24" t="n">
        <f aca="false">ROUND(MAX(0,MIN(G16,Rates!$B$14-F16))*Rates!$B$13,2)</f>
        <v>0</v>
      </c>
      <c r="T16" s="25" t="n">
        <f aca="false">G16+SUM(O16:S16)</f>
        <v>0</v>
      </c>
    </row>
    <row r="17" customFormat="false" ht="15" hidden="false" customHeight="false" outlineLevel="0" collapsed="false">
      <c r="A17" s="6"/>
      <c r="B17" s="6"/>
      <c r="C17" s="22"/>
      <c r="D17" s="22"/>
      <c r="E17" s="23"/>
      <c r="F17" s="23"/>
      <c r="G17" s="24" t="n">
        <f aca="false">IF(A17="",0,IF(B17="Hourly",C17*E17+D17*E17*Rates!$B$15,E17))</f>
        <v>0</v>
      </c>
      <c r="H17" s="23"/>
      <c r="I17" s="23"/>
      <c r="J17" s="24" t="n">
        <f aca="false">ROUND(MAX(0,MIN(G17,Rates!$B$7-F17))*Rates!$B$6,2)</f>
        <v>0</v>
      </c>
      <c r="K17" s="24" t="n">
        <f aca="false">ROUND(G17*Rates!$B$8,2)</f>
        <v>0</v>
      </c>
      <c r="L17" s="24" t="n">
        <f aca="false">ROUND(G17*Rates!$B$9,2)</f>
        <v>0</v>
      </c>
      <c r="M17" s="23"/>
      <c r="N17" s="25" t="n">
        <f aca="false">G17-SUM(H17:M17)</f>
        <v>0</v>
      </c>
      <c r="O17" s="24" t="n">
        <f aca="false">J17</f>
        <v>0</v>
      </c>
      <c r="P17" s="24" t="n">
        <f aca="false">K17</f>
        <v>0</v>
      </c>
      <c r="Q17" s="24" t="n">
        <f aca="false">ROUND(MAX(0,MIN(G17,Rates!$B$11-F17))*Rates!$B$10,2)</f>
        <v>0</v>
      </c>
      <c r="R17" s="24" t="n">
        <f aca="false">ROUND(MAX(0,MIN(G17,Rates!$B$14-F17))*Rates!$B$12,2)</f>
        <v>0</v>
      </c>
      <c r="S17" s="24" t="n">
        <f aca="false">ROUND(MAX(0,MIN(G17,Rates!$B$14-F17))*Rates!$B$13,2)</f>
        <v>0</v>
      </c>
      <c r="T17" s="25" t="n">
        <f aca="false">G17+SUM(O17:S17)</f>
        <v>0</v>
      </c>
    </row>
    <row r="18" customFormat="false" ht="15" hidden="false" customHeight="false" outlineLevel="0" collapsed="false">
      <c r="A18" s="6"/>
      <c r="B18" s="6"/>
      <c r="C18" s="22"/>
      <c r="D18" s="22"/>
      <c r="E18" s="23"/>
      <c r="F18" s="23"/>
      <c r="G18" s="24" t="n">
        <f aca="false">IF(A18="",0,IF(B18="Hourly",C18*E18+D18*E18*Rates!$B$15,E18))</f>
        <v>0</v>
      </c>
      <c r="H18" s="23"/>
      <c r="I18" s="23"/>
      <c r="J18" s="24" t="n">
        <f aca="false">ROUND(MAX(0,MIN(G18,Rates!$B$7-F18))*Rates!$B$6,2)</f>
        <v>0</v>
      </c>
      <c r="K18" s="24" t="n">
        <f aca="false">ROUND(G18*Rates!$B$8,2)</f>
        <v>0</v>
      </c>
      <c r="L18" s="24" t="n">
        <f aca="false">ROUND(G18*Rates!$B$9,2)</f>
        <v>0</v>
      </c>
      <c r="M18" s="23"/>
      <c r="N18" s="25" t="n">
        <f aca="false">G18-SUM(H18:M18)</f>
        <v>0</v>
      </c>
      <c r="O18" s="24" t="n">
        <f aca="false">J18</f>
        <v>0</v>
      </c>
      <c r="P18" s="24" t="n">
        <f aca="false">K18</f>
        <v>0</v>
      </c>
      <c r="Q18" s="24" t="n">
        <f aca="false">ROUND(MAX(0,MIN(G18,Rates!$B$11-F18))*Rates!$B$10,2)</f>
        <v>0</v>
      </c>
      <c r="R18" s="24" t="n">
        <f aca="false">ROUND(MAX(0,MIN(G18,Rates!$B$14-F18))*Rates!$B$12,2)</f>
        <v>0</v>
      </c>
      <c r="S18" s="24" t="n">
        <f aca="false">ROUND(MAX(0,MIN(G18,Rates!$B$14-F18))*Rates!$B$13,2)</f>
        <v>0</v>
      </c>
      <c r="T18" s="25" t="n">
        <f aca="false">G18+SUM(O18:S18)</f>
        <v>0</v>
      </c>
    </row>
    <row r="19" customFormat="false" ht="15" hidden="false" customHeight="false" outlineLevel="0" collapsed="false">
      <c r="A19" s="6"/>
      <c r="B19" s="6"/>
      <c r="C19" s="22"/>
      <c r="D19" s="22"/>
      <c r="E19" s="23"/>
      <c r="F19" s="23"/>
      <c r="G19" s="24" t="n">
        <f aca="false">IF(A19="",0,IF(B19="Hourly",C19*E19+D19*E19*Rates!$B$15,E19))</f>
        <v>0</v>
      </c>
      <c r="H19" s="23"/>
      <c r="I19" s="23"/>
      <c r="J19" s="24" t="n">
        <f aca="false">ROUND(MAX(0,MIN(G19,Rates!$B$7-F19))*Rates!$B$6,2)</f>
        <v>0</v>
      </c>
      <c r="K19" s="24" t="n">
        <f aca="false">ROUND(G19*Rates!$B$8,2)</f>
        <v>0</v>
      </c>
      <c r="L19" s="24" t="n">
        <f aca="false">ROUND(G19*Rates!$B$9,2)</f>
        <v>0</v>
      </c>
      <c r="M19" s="23"/>
      <c r="N19" s="25" t="n">
        <f aca="false">G19-SUM(H19:M19)</f>
        <v>0</v>
      </c>
      <c r="O19" s="24" t="n">
        <f aca="false">J19</f>
        <v>0</v>
      </c>
      <c r="P19" s="24" t="n">
        <f aca="false">K19</f>
        <v>0</v>
      </c>
      <c r="Q19" s="24" t="n">
        <f aca="false">ROUND(MAX(0,MIN(G19,Rates!$B$11-F19))*Rates!$B$10,2)</f>
        <v>0</v>
      </c>
      <c r="R19" s="24" t="n">
        <f aca="false">ROUND(MAX(0,MIN(G19,Rates!$B$14-F19))*Rates!$B$12,2)</f>
        <v>0</v>
      </c>
      <c r="S19" s="24" t="n">
        <f aca="false">ROUND(MAX(0,MIN(G19,Rates!$B$14-F19))*Rates!$B$13,2)</f>
        <v>0</v>
      </c>
      <c r="T19" s="25" t="n">
        <f aca="false">G19+SUM(O19:S19)</f>
        <v>0</v>
      </c>
    </row>
    <row r="20" customFormat="false" ht="15" hidden="false" customHeight="false" outlineLevel="0" collapsed="false">
      <c r="A20" s="6"/>
      <c r="B20" s="6"/>
      <c r="C20" s="22"/>
      <c r="D20" s="22"/>
      <c r="E20" s="23"/>
      <c r="F20" s="23"/>
      <c r="G20" s="24" t="n">
        <f aca="false">IF(A20="",0,IF(B20="Hourly",C20*E20+D20*E20*Rates!$B$15,E20))</f>
        <v>0</v>
      </c>
      <c r="H20" s="23"/>
      <c r="I20" s="23"/>
      <c r="J20" s="24" t="n">
        <f aca="false">ROUND(MAX(0,MIN(G20,Rates!$B$7-F20))*Rates!$B$6,2)</f>
        <v>0</v>
      </c>
      <c r="K20" s="24" t="n">
        <f aca="false">ROUND(G20*Rates!$B$8,2)</f>
        <v>0</v>
      </c>
      <c r="L20" s="24" t="n">
        <f aca="false">ROUND(G20*Rates!$B$9,2)</f>
        <v>0</v>
      </c>
      <c r="M20" s="23"/>
      <c r="N20" s="25" t="n">
        <f aca="false">G20-SUM(H20:M20)</f>
        <v>0</v>
      </c>
      <c r="O20" s="24" t="n">
        <f aca="false">J20</f>
        <v>0</v>
      </c>
      <c r="P20" s="24" t="n">
        <f aca="false">K20</f>
        <v>0</v>
      </c>
      <c r="Q20" s="24" t="n">
        <f aca="false">ROUND(MAX(0,MIN(G20,Rates!$B$11-F20))*Rates!$B$10,2)</f>
        <v>0</v>
      </c>
      <c r="R20" s="24" t="n">
        <f aca="false">ROUND(MAX(0,MIN(G20,Rates!$B$14-F20))*Rates!$B$12,2)</f>
        <v>0</v>
      </c>
      <c r="S20" s="24" t="n">
        <f aca="false">ROUND(MAX(0,MIN(G20,Rates!$B$14-F20))*Rates!$B$13,2)</f>
        <v>0</v>
      </c>
      <c r="T20" s="25" t="n">
        <f aca="false">G20+SUM(O20:S20)</f>
        <v>0</v>
      </c>
    </row>
    <row r="21" customFormat="false" ht="15" hidden="false" customHeight="false" outlineLevel="0" collapsed="false">
      <c r="A21" s="6"/>
      <c r="B21" s="6"/>
      <c r="C21" s="22"/>
      <c r="D21" s="22"/>
      <c r="E21" s="23"/>
      <c r="F21" s="23"/>
      <c r="G21" s="24" t="n">
        <f aca="false">IF(A21="",0,IF(B21="Hourly",C21*E21+D21*E21*Rates!$B$15,E21))</f>
        <v>0</v>
      </c>
      <c r="H21" s="23"/>
      <c r="I21" s="23"/>
      <c r="J21" s="24" t="n">
        <f aca="false">ROUND(MAX(0,MIN(G21,Rates!$B$7-F21))*Rates!$B$6,2)</f>
        <v>0</v>
      </c>
      <c r="K21" s="24" t="n">
        <f aca="false">ROUND(G21*Rates!$B$8,2)</f>
        <v>0</v>
      </c>
      <c r="L21" s="24" t="n">
        <f aca="false">ROUND(G21*Rates!$B$9,2)</f>
        <v>0</v>
      </c>
      <c r="M21" s="23"/>
      <c r="N21" s="25" t="n">
        <f aca="false">G21-SUM(H21:M21)</f>
        <v>0</v>
      </c>
      <c r="O21" s="24" t="n">
        <f aca="false">J21</f>
        <v>0</v>
      </c>
      <c r="P21" s="24" t="n">
        <f aca="false">K21</f>
        <v>0</v>
      </c>
      <c r="Q21" s="24" t="n">
        <f aca="false">ROUND(MAX(0,MIN(G21,Rates!$B$11-F21))*Rates!$B$10,2)</f>
        <v>0</v>
      </c>
      <c r="R21" s="24" t="n">
        <f aca="false">ROUND(MAX(0,MIN(G21,Rates!$B$14-F21))*Rates!$B$12,2)</f>
        <v>0</v>
      </c>
      <c r="S21" s="24" t="n">
        <f aca="false">ROUND(MAX(0,MIN(G21,Rates!$B$14-F21))*Rates!$B$13,2)</f>
        <v>0</v>
      </c>
      <c r="T21" s="25" t="n">
        <f aca="false">G21+SUM(O21:S21)</f>
        <v>0</v>
      </c>
    </row>
    <row r="22" customFormat="false" ht="15" hidden="false" customHeight="false" outlineLevel="0" collapsed="false">
      <c r="A22" s="6"/>
      <c r="B22" s="6"/>
      <c r="C22" s="22"/>
      <c r="D22" s="22"/>
      <c r="E22" s="23"/>
      <c r="F22" s="23"/>
      <c r="G22" s="24" t="n">
        <f aca="false">IF(A22="",0,IF(B22="Hourly",C22*E22+D22*E22*Rates!$B$15,E22))</f>
        <v>0</v>
      </c>
      <c r="H22" s="23"/>
      <c r="I22" s="23"/>
      <c r="J22" s="24" t="n">
        <f aca="false">ROUND(MAX(0,MIN(G22,Rates!$B$7-F22))*Rates!$B$6,2)</f>
        <v>0</v>
      </c>
      <c r="K22" s="24" t="n">
        <f aca="false">ROUND(G22*Rates!$B$8,2)</f>
        <v>0</v>
      </c>
      <c r="L22" s="24" t="n">
        <f aca="false">ROUND(G22*Rates!$B$9,2)</f>
        <v>0</v>
      </c>
      <c r="M22" s="23"/>
      <c r="N22" s="25" t="n">
        <f aca="false">G22-SUM(H22:M22)</f>
        <v>0</v>
      </c>
      <c r="O22" s="24" t="n">
        <f aca="false">J22</f>
        <v>0</v>
      </c>
      <c r="P22" s="24" t="n">
        <f aca="false">K22</f>
        <v>0</v>
      </c>
      <c r="Q22" s="24" t="n">
        <f aca="false">ROUND(MAX(0,MIN(G22,Rates!$B$11-F22))*Rates!$B$10,2)</f>
        <v>0</v>
      </c>
      <c r="R22" s="24" t="n">
        <f aca="false">ROUND(MAX(0,MIN(G22,Rates!$B$14-F22))*Rates!$B$12,2)</f>
        <v>0</v>
      </c>
      <c r="S22" s="24" t="n">
        <f aca="false">ROUND(MAX(0,MIN(G22,Rates!$B$14-F22))*Rates!$B$13,2)</f>
        <v>0</v>
      </c>
      <c r="T22" s="25" t="n">
        <f aca="false">G22+SUM(O22:S22)</f>
        <v>0</v>
      </c>
    </row>
    <row r="23" customFormat="false" ht="15" hidden="false" customHeight="false" outlineLevel="0" collapsed="false">
      <c r="A23" s="6"/>
      <c r="B23" s="6"/>
      <c r="C23" s="22"/>
      <c r="D23" s="22"/>
      <c r="E23" s="23"/>
      <c r="F23" s="23"/>
      <c r="G23" s="24" t="n">
        <f aca="false">IF(A23="",0,IF(B23="Hourly",C23*E23+D23*E23*Rates!$B$15,E23))</f>
        <v>0</v>
      </c>
      <c r="H23" s="23"/>
      <c r="I23" s="23"/>
      <c r="J23" s="24" t="n">
        <f aca="false">ROUND(MAX(0,MIN(G23,Rates!$B$7-F23))*Rates!$B$6,2)</f>
        <v>0</v>
      </c>
      <c r="K23" s="24" t="n">
        <f aca="false">ROUND(G23*Rates!$B$8,2)</f>
        <v>0</v>
      </c>
      <c r="L23" s="24" t="n">
        <f aca="false">ROUND(G23*Rates!$B$9,2)</f>
        <v>0</v>
      </c>
      <c r="M23" s="23"/>
      <c r="N23" s="25" t="n">
        <f aca="false">G23-SUM(H23:M23)</f>
        <v>0</v>
      </c>
      <c r="O23" s="24" t="n">
        <f aca="false">J23</f>
        <v>0</v>
      </c>
      <c r="P23" s="24" t="n">
        <f aca="false">K23</f>
        <v>0</v>
      </c>
      <c r="Q23" s="24" t="n">
        <f aca="false">ROUND(MAX(0,MIN(G23,Rates!$B$11-F23))*Rates!$B$10,2)</f>
        <v>0</v>
      </c>
      <c r="R23" s="24" t="n">
        <f aca="false">ROUND(MAX(0,MIN(G23,Rates!$B$14-F23))*Rates!$B$12,2)</f>
        <v>0</v>
      </c>
      <c r="S23" s="24" t="n">
        <f aca="false">ROUND(MAX(0,MIN(G23,Rates!$B$14-F23))*Rates!$B$13,2)</f>
        <v>0</v>
      </c>
      <c r="T23" s="25" t="n">
        <f aca="false">G23+SUM(O23:S23)</f>
        <v>0</v>
      </c>
    </row>
    <row r="24" customFormat="false" ht="15" hidden="false" customHeight="false" outlineLevel="0" collapsed="false">
      <c r="A24" s="6"/>
      <c r="B24" s="6"/>
      <c r="C24" s="22"/>
      <c r="D24" s="22"/>
      <c r="E24" s="23"/>
      <c r="F24" s="23"/>
      <c r="G24" s="24" t="n">
        <f aca="false">IF(A24="",0,IF(B24="Hourly",C24*E24+D24*E24*Rates!$B$15,E24))</f>
        <v>0</v>
      </c>
      <c r="H24" s="23"/>
      <c r="I24" s="23"/>
      <c r="J24" s="24" t="n">
        <f aca="false">ROUND(MAX(0,MIN(G24,Rates!$B$7-F24))*Rates!$B$6,2)</f>
        <v>0</v>
      </c>
      <c r="K24" s="24" t="n">
        <f aca="false">ROUND(G24*Rates!$B$8,2)</f>
        <v>0</v>
      </c>
      <c r="L24" s="24" t="n">
        <f aca="false">ROUND(G24*Rates!$B$9,2)</f>
        <v>0</v>
      </c>
      <c r="M24" s="23"/>
      <c r="N24" s="25" t="n">
        <f aca="false">G24-SUM(H24:M24)</f>
        <v>0</v>
      </c>
      <c r="O24" s="24" t="n">
        <f aca="false">J24</f>
        <v>0</v>
      </c>
      <c r="P24" s="24" t="n">
        <f aca="false">K24</f>
        <v>0</v>
      </c>
      <c r="Q24" s="24" t="n">
        <f aca="false">ROUND(MAX(0,MIN(G24,Rates!$B$11-F24))*Rates!$B$10,2)</f>
        <v>0</v>
      </c>
      <c r="R24" s="24" t="n">
        <f aca="false">ROUND(MAX(0,MIN(G24,Rates!$B$14-F24))*Rates!$B$12,2)</f>
        <v>0</v>
      </c>
      <c r="S24" s="24" t="n">
        <f aca="false">ROUND(MAX(0,MIN(G24,Rates!$B$14-F24))*Rates!$B$13,2)</f>
        <v>0</v>
      </c>
      <c r="T24" s="25" t="n">
        <f aca="false">G24+SUM(O24:S24)</f>
        <v>0</v>
      </c>
    </row>
    <row r="25" customFormat="false" ht="15" hidden="false" customHeight="false" outlineLevel="0" collapsed="false">
      <c r="A25" s="6"/>
      <c r="B25" s="6"/>
      <c r="C25" s="22"/>
      <c r="D25" s="22"/>
      <c r="E25" s="23"/>
      <c r="F25" s="23"/>
      <c r="G25" s="24" t="n">
        <f aca="false">IF(A25="",0,IF(B25="Hourly",C25*E25+D25*E25*Rates!$B$15,E25))</f>
        <v>0</v>
      </c>
      <c r="H25" s="23"/>
      <c r="I25" s="23"/>
      <c r="J25" s="24" t="n">
        <f aca="false">ROUND(MAX(0,MIN(G25,Rates!$B$7-F25))*Rates!$B$6,2)</f>
        <v>0</v>
      </c>
      <c r="K25" s="24" t="n">
        <f aca="false">ROUND(G25*Rates!$B$8,2)</f>
        <v>0</v>
      </c>
      <c r="L25" s="24" t="n">
        <f aca="false">ROUND(G25*Rates!$B$9,2)</f>
        <v>0</v>
      </c>
      <c r="M25" s="23"/>
      <c r="N25" s="25" t="n">
        <f aca="false">G25-SUM(H25:M25)</f>
        <v>0</v>
      </c>
      <c r="O25" s="24" t="n">
        <f aca="false">J25</f>
        <v>0</v>
      </c>
      <c r="P25" s="24" t="n">
        <f aca="false">K25</f>
        <v>0</v>
      </c>
      <c r="Q25" s="24" t="n">
        <f aca="false">ROUND(MAX(0,MIN(G25,Rates!$B$11-F25))*Rates!$B$10,2)</f>
        <v>0</v>
      </c>
      <c r="R25" s="24" t="n">
        <f aca="false">ROUND(MAX(0,MIN(G25,Rates!$B$14-F25))*Rates!$B$12,2)</f>
        <v>0</v>
      </c>
      <c r="S25" s="24" t="n">
        <f aca="false">ROUND(MAX(0,MIN(G25,Rates!$B$14-F25))*Rates!$B$13,2)</f>
        <v>0</v>
      </c>
      <c r="T25" s="25" t="n">
        <f aca="false">G25+SUM(O25:S25)</f>
        <v>0</v>
      </c>
    </row>
    <row r="26" customFormat="false" ht="15" hidden="false" customHeight="false" outlineLevel="0" collapsed="false">
      <c r="A26" s="6"/>
      <c r="B26" s="6"/>
      <c r="C26" s="22"/>
      <c r="D26" s="22"/>
      <c r="E26" s="23"/>
      <c r="F26" s="23"/>
      <c r="G26" s="24" t="n">
        <f aca="false">IF(A26="",0,IF(B26="Hourly",C26*E26+D26*E26*Rates!$B$15,E26))</f>
        <v>0</v>
      </c>
      <c r="H26" s="23"/>
      <c r="I26" s="23"/>
      <c r="J26" s="24" t="n">
        <f aca="false">ROUND(MAX(0,MIN(G26,Rates!$B$7-F26))*Rates!$B$6,2)</f>
        <v>0</v>
      </c>
      <c r="K26" s="24" t="n">
        <f aca="false">ROUND(G26*Rates!$B$8,2)</f>
        <v>0</v>
      </c>
      <c r="L26" s="24" t="n">
        <f aca="false">ROUND(G26*Rates!$B$9,2)</f>
        <v>0</v>
      </c>
      <c r="M26" s="23"/>
      <c r="N26" s="25" t="n">
        <f aca="false">G26-SUM(H26:M26)</f>
        <v>0</v>
      </c>
      <c r="O26" s="24" t="n">
        <f aca="false">J26</f>
        <v>0</v>
      </c>
      <c r="P26" s="24" t="n">
        <f aca="false">K26</f>
        <v>0</v>
      </c>
      <c r="Q26" s="24" t="n">
        <f aca="false">ROUND(MAX(0,MIN(G26,Rates!$B$11-F26))*Rates!$B$10,2)</f>
        <v>0</v>
      </c>
      <c r="R26" s="24" t="n">
        <f aca="false">ROUND(MAX(0,MIN(G26,Rates!$B$14-F26))*Rates!$B$12,2)</f>
        <v>0</v>
      </c>
      <c r="S26" s="24" t="n">
        <f aca="false">ROUND(MAX(0,MIN(G26,Rates!$B$14-F26))*Rates!$B$13,2)</f>
        <v>0</v>
      </c>
      <c r="T26" s="25" t="n">
        <f aca="false">G26+SUM(O26:S26)</f>
        <v>0</v>
      </c>
    </row>
    <row r="27" customFormat="false" ht="15" hidden="false" customHeight="false" outlineLevel="0" collapsed="false">
      <c r="A27" s="6"/>
      <c r="B27" s="6"/>
      <c r="C27" s="22"/>
      <c r="D27" s="22"/>
      <c r="E27" s="23"/>
      <c r="F27" s="23"/>
      <c r="G27" s="24" t="n">
        <f aca="false">IF(A27="",0,IF(B27="Hourly",C27*E27+D27*E27*Rates!$B$15,E27))</f>
        <v>0</v>
      </c>
      <c r="H27" s="23"/>
      <c r="I27" s="23"/>
      <c r="J27" s="24" t="n">
        <f aca="false">ROUND(MAX(0,MIN(G27,Rates!$B$7-F27))*Rates!$B$6,2)</f>
        <v>0</v>
      </c>
      <c r="K27" s="24" t="n">
        <f aca="false">ROUND(G27*Rates!$B$8,2)</f>
        <v>0</v>
      </c>
      <c r="L27" s="24" t="n">
        <f aca="false">ROUND(G27*Rates!$B$9,2)</f>
        <v>0</v>
      </c>
      <c r="M27" s="23"/>
      <c r="N27" s="25" t="n">
        <f aca="false">G27-SUM(H27:M27)</f>
        <v>0</v>
      </c>
      <c r="O27" s="24" t="n">
        <f aca="false">J27</f>
        <v>0</v>
      </c>
      <c r="P27" s="24" t="n">
        <f aca="false">K27</f>
        <v>0</v>
      </c>
      <c r="Q27" s="24" t="n">
        <f aca="false">ROUND(MAX(0,MIN(G27,Rates!$B$11-F27))*Rates!$B$10,2)</f>
        <v>0</v>
      </c>
      <c r="R27" s="24" t="n">
        <f aca="false">ROUND(MAX(0,MIN(G27,Rates!$B$14-F27))*Rates!$B$12,2)</f>
        <v>0</v>
      </c>
      <c r="S27" s="24" t="n">
        <f aca="false">ROUND(MAX(0,MIN(G27,Rates!$B$14-F27))*Rates!$B$13,2)</f>
        <v>0</v>
      </c>
      <c r="T27" s="25" t="n">
        <f aca="false">G27+SUM(O27:S27)</f>
        <v>0</v>
      </c>
    </row>
    <row r="28" customFormat="false" ht="15" hidden="false" customHeight="false" outlineLevel="0" collapsed="false">
      <c r="A28" s="6"/>
      <c r="B28" s="6"/>
      <c r="C28" s="22"/>
      <c r="D28" s="22"/>
      <c r="E28" s="23"/>
      <c r="F28" s="23"/>
      <c r="G28" s="24" t="n">
        <f aca="false">IF(A28="",0,IF(B28="Hourly",C28*E28+D28*E28*Rates!$B$15,E28))</f>
        <v>0</v>
      </c>
      <c r="H28" s="23"/>
      <c r="I28" s="23"/>
      <c r="J28" s="24" t="n">
        <f aca="false">ROUND(MAX(0,MIN(G28,Rates!$B$7-F28))*Rates!$B$6,2)</f>
        <v>0</v>
      </c>
      <c r="K28" s="24" t="n">
        <f aca="false">ROUND(G28*Rates!$B$8,2)</f>
        <v>0</v>
      </c>
      <c r="L28" s="24" t="n">
        <f aca="false">ROUND(G28*Rates!$B$9,2)</f>
        <v>0</v>
      </c>
      <c r="M28" s="23"/>
      <c r="N28" s="25" t="n">
        <f aca="false">G28-SUM(H28:M28)</f>
        <v>0</v>
      </c>
      <c r="O28" s="24" t="n">
        <f aca="false">J28</f>
        <v>0</v>
      </c>
      <c r="P28" s="24" t="n">
        <f aca="false">K28</f>
        <v>0</v>
      </c>
      <c r="Q28" s="24" t="n">
        <f aca="false">ROUND(MAX(0,MIN(G28,Rates!$B$11-F28))*Rates!$B$10,2)</f>
        <v>0</v>
      </c>
      <c r="R28" s="24" t="n">
        <f aca="false">ROUND(MAX(0,MIN(G28,Rates!$B$14-F28))*Rates!$B$12,2)</f>
        <v>0</v>
      </c>
      <c r="S28" s="24" t="n">
        <f aca="false">ROUND(MAX(0,MIN(G28,Rates!$B$14-F28))*Rates!$B$13,2)</f>
        <v>0</v>
      </c>
      <c r="T28" s="25" t="n">
        <f aca="false">G28+SUM(O28:S28)</f>
        <v>0</v>
      </c>
    </row>
    <row r="29" customFormat="false" ht="15" hidden="false" customHeight="false" outlineLevel="0" collapsed="false">
      <c r="A29" s="6"/>
      <c r="B29" s="6"/>
      <c r="C29" s="22"/>
      <c r="D29" s="22"/>
      <c r="E29" s="23"/>
      <c r="F29" s="23"/>
      <c r="G29" s="24" t="n">
        <f aca="false">IF(A29="",0,IF(B29="Hourly",C29*E29+D29*E29*Rates!$B$15,E29))</f>
        <v>0</v>
      </c>
      <c r="H29" s="23"/>
      <c r="I29" s="23"/>
      <c r="J29" s="24" t="n">
        <f aca="false">ROUND(MAX(0,MIN(G29,Rates!$B$7-F29))*Rates!$B$6,2)</f>
        <v>0</v>
      </c>
      <c r="K29" s="24" t="n">
        <f aca="false">ROUND(G29*Rates!$B$8,2)</f>
        <v>0</v>
      </c>
      <c r="L29" s="24" t="n">
        <f aca="false">ROUND(G29*Rates!$B$9,2)</f>
        <v>0</v>
      </c>
      <c r="M29" s="23"/>
      <c r="N29" s="25" t="n">
        <f aca="false">G29-SUM(H29:M29)</f>
        <v>0</v>
      </c>
      <c r="O29" s="24" t="n">
        <f aca="false">J29</f>
        <v>0</v>
      </c>
      <c r="P29" s="24" t="n">
        <f aca="false">K29</f>
        <v>0</v>
      </c>
      <c r="Q29" s="24" t="n">
        <f aca="false">ROUND(MAX(0,MIN(G29,Rates!$B$11-F29))*Rates!$B$10,2)</f>
        <v>0</v>
      </c>
      <c r="R29" s="24" t="n">
        <f aca="false">ROUND(MAX(0,MIN(G29,Rates!$B$14-F29))*Rates!$B$12,2)</f>
        <v>0</v>
      </c>
      <c r="S29" s="24" t="n">
        <f aca="false">ROUND(MAX(0,MIN(G29,Rates!$B$14-F29))*Rates!$B$13,2)</f>
        <v>0</v>
      </c>
      <c r="T29" s="25" t="n">
        <f aca="false">G29+SUM(O29:S29)</f>
        <v>0</v>
      </c>
    </row>
    <row r="30" customFormat="false" ht="15" hidden="false" customHeight="false" outlineLevel="0" collapsed="false">
      <c r="A30" s="6"/>
      <c r="B30" s="6"/>
      <c r="C30" s="22"/>
      <c r="D30" s="22"/>
      <c r="E30" s="23"/>
      <c r="F30" s="23"/>
      <c r="G30" s="24" t="n">
        <f aca="false">IF(A30="",0,IF(B30="Hourly",C30*E30+D30*E30*Rates!$B$15,E30))</f>
        <v>0</v>
      </c>
      <c r="H30" s="23"/>
      <c r="I30" s="23"/>
      <c r="J30" s="24" t="n">
        <f aca="false">ROUND(MAX(0,MIN(G30,Rates!$B$7-F30))*Rates!$B$6,2)</f>
        <v>0</v>
      </c>
      <c r="K30" s="24" t="n">
        <f aca="false">ROUND(G30*Rates!$B$8,2)</f>
        <v>0</v>
      </c>
      <c r="L30" s="24" t="n">
        <f aca="false">ROUND(G30*Rates!$B$9,2)</f>
        <v>0</v>
      </c>
      <c r="M30" s="23"/>
      <c r="N30" s="25" t="n">
        <f aca="false">G30-SUM(H30:M30)</f>
        <v>0</v>
      </c>
      <c r="O30" s="24" t="n">
        <f aca="false">J30</f>
        <v>0</v>
      </c>
      <c r="P30" s="24" t="n">
        <f aca="false">K30</f>
        <v>0</v>
      </c>
      <c r="Q30" s="24" t="n">
        <f aca="false">ROUND(MAX(0,MIN(G30,Rates!$B$11-F30))*Rates!$B$10,2)</f>
        <v>0</v>
      </c>
      <c r="R30" s="24" t="n">
        <f aca="false">ROUND(MAX(0,MIN(G30,Rates!$B$14-F30))*Rates!$B$12,2)</f>
        <v>0</v>
      </c>
      <c r="S30" s="24" t="n">
        <f aca="false">ROUND(MAX(0,MIN(G30,Rates!$B$14-F30))*Rates!$B$13,2)</f>
        <v>0</v>
      </c>
      <c r="T30" s="25" t="n">
        <f aca="false">G30+SUM(O30:S30)</f>
        <v>0</v>
      </c>
    </row>
    <row r="31" customFormat="false" ht="15" hidden="false" customHeight="false" outlineLevel="0" collapsed="false">
      <c r="A31" s="6"/>
      <c r="B31" s="6"/>
      <c r="C31" s="22"/>
      <c r="D31" s="22"/>
      <c r="E31" s="23"/>
      <c r="F31" s="23"/>
      <c r="G31" s="24" t="n">
        <f aca="false">IF(A31="",0,IF(B31="Hourly",C31*E31+D31*E31*Rates!$B$15,E31))</f>
        <v>0</v>
      </c>
      <c r="H31" s="23"/>
      <c r="I31" s="23"/>
      <c r="J31" s="24" t="n">
        <f aca="false">ROUND(MAX(0,MIN(G31,Rates!$B$7-F31))*Rates!$B$6,2)</f>
        <v>0</v>
      </c>
      <c r="K31" s="24" t="n">
        <f aca="false">ROUND(G31*Rates!$B$8,2)</f>
        <v>0</v>
      </c>
      <c r="L31" s="24" t="n">
        <f aca="false">ROUND(G31*Rates!$B$9,2)</f>
        <v>0</v>
      </c>
      <c r="M31" s="23"/>
      <c r="N31" s="25" t="n">
        <f aca="false">G31-SUM(H31:M31)</f>
        <v>0</v>
      </c>
      <c r="O31" s="24" t="n">
        <f aca="false">J31</f>
        <v>0</v>
      </c>
      <c r="P31" s="24" t="n">
        <f aca="false">K31</f>
        <v>0</v>
      </c>
      <c r="Q31" s="24" t="n">
        <f aca="false">ROUND(MAX(0,MIN(G31,Rates!$B$11-F31))*Rates!$B$10,2)</f>
        <v>0</v>
      </c>
      <c r="R31" s="24" t="n">
        <f aca="false">ROUND(MAX(0,MIN(G31,Rates!$B$14-F31))*Rates!$B$12,2)</f>
        <v>0</v>
      </c>
      <c r="S31" s="24" t="n">
        <f aca="false">ROUND(MAX(0,MIN(G31,Rates!$B$14-F31))*Rates!$B$13,2)</f>
        <v>0</v>
      </c>
      <c r="T31" s="25" t="n">
        <f aca="false">G31+SUM(O31:S31)</f>
        <v>0</v>
      </c>
    </row>
    <row r="32" customFormat="false" ht="15" hidden="false" customHeight="false" outlineLevel="0" collapsed="false">
      <c r="A32" s="6"/>
      <c r="B32" s="6"/>
      <c r="C32" s="22"/>
      <c r="D32" s="22"/>
      <c r="E32" s="23"/>
      <c r="F32" s="23"/>
      <c r="G32" s="24" t="n">
        <f aca="false">IF(A32="",0,IF(B32="Hourly",C32*E32+D32*E32*Rates!$B$15,E32))</f>
        <v>0</v>
      </c>
      <c r="H32" s="23"/>
      <c r="I32" s="23"/>
      <c r="J32" s="24" t="n">
        <f aca="false">ROUND(MAX(0,MIN(G32,Rates!$B$7-F32))*Rates!$B$6,2)</f>
        <v>0</v>
      </c>
      <c r="K32" s="24" t="n">
        <f aca="false">ROUND(G32*Rates!$B$8,2)</f>
        <v>0</v>
      </c>
      <c r="L32" s="24" t="n">
        <f aca="false">ROUND(G32*Rates!$B$9,2)</f>
        <v>0</v>
      </c>
      <c r="M32" s="23"/>
      <c r="N32" s="25" t="n">
        <f aca="false">G32-SUM(H32:M32)</f>
        <v>0</v>
      </c>
      <c r="O32" s="24" t="n">
        <f aca="false">J32</f>
        <v>0</v>
      </c>
      <c r="P32" s="24" t="n">
        <f aca="false">K32</f>
        <v>0</v>
      </c>
      <c r="Q32" s="24" t="n">
        <f aca="false">ROUND(MAX(0,MIN(G32,Rates!$B$11-F32))*Rates!$B$10,2)</f>
        <v>0</v>
      </c>
      <c r="R32" s="24" t="n">
        <f aca="false">ROUND(MAX(0,MIN(G32,Rates!$B$14-F32))*Rates!$B$12,2)</f>
        <v>0</v>
      </c>
      <c r="S32" s="24" t="n">
        <f aca="false">ROUND(MAX(0,MIN(G32,Rates!$B$14-F32))*Rates!$B$13,2)</f>
        <v>0</v>
      </c>
      <c r="T32" s="25" t="n">
        <f aca="false">G32+SUM(O32:S32)</f>
        <v>0</v>
      </c>
    </row>
    <row r="33" customFormat="false" ht="15" hidden="false" customHeight="false" outlineLevel="0" collapsed="false">
      <c r="A33" s="6"/>
      <c r="B33" s="6"/>
      <c r="C33" s="22"/>
      <c r="D33" s="22"/>
      <c r="E33" s="23"/>
      <c r="F33" s="23"/>
      <c r="G33" s="24" t="n">
        <f aca="false">IF(A33="",0,IF(B33="Hourly",C33*E33+D33*E33*Rates!$B$15,E33))</f>
        <v>0</v>
      </c>
      <c r="H33" s="23"/>
      <c r="I33" s="23"/>
      <c r="J33" s="24" t="n">
        <f aca="false">ROUND(MAX(0,MIN(G33,Rates!$B$7-F33))*Rates!$B$6,2)</f>
        <v>0</v>
      </c>
      <c r="K33" s="24" t="n">
        <f aca="false">ROUND(G33*Rates!$B$8,2)</f>
        <v>0</v>
      </c>
      <c r="L33" s="24" t="n">
        <f aca="false">ROUND(G33*Rates!$B$9,2)</f>
        <v>0</v>
      </c>
      <c r="M33" s="23"/>
      <c r="N33" s="25" t="n">
        <f aca="false">G33-SUM(H33:M33)</f>
        <v>0</v>
      </c>
      <c r="O33" s="24" t="n">
        <f aca="false">J33</f>
        <v>0</v>
      </c>
      <c r="P33" s="24" t="n">
        <f aca="false">K33</f>
        <v>0</v>
      </c>
      <c r="Q33" s="24" t="n">
        <f aca="false">ROUND(MAX(0,MIN(G33,Rates!$B$11-F33))*Rates!$B$10,2)</f>
        <v>0</v>
      </c>
      <c r="R33" s="24" t="n">
        <f aca="false">ROUND(MAX(0,MIN(G33,Rates!$B$14-F33))*Rates!$B$12,2)</f>
        <v>0</v>
      </c>
      <c r="S33" s="24" t="n">
        <f aca="false">ROUND(MAX(0,MIN(G33,Rates!$B$14-F33))*Rates!$B$13,2)</f>
        <v>0</v>
      </c>
      <c r="T33" s="25" t="n">
        <f aca="false">G33+SUM(O33:S33)</f>
        <v>0</v>
      </c>
    </row>
    <row r="34" customFormat="false" ht="15" hidden="false" customHeight="false" outlineLevel="0" collapsed="false">
      <c r="A34" s="6"/>
      <c r="B34" s="6"/>
      <c r="C34" s="22"/>
      <c r="D34" s="22"/>
      <c r="E34" s="23"/>
      <c r="F34" s="23"/>
      <c r="G34" s="24" t="n">
        <f aca="false">IF(A34="",0,IF(B34="Hourly",C34*E34+D34*E34*Rates!$B$15,E34))</f>
        <v>0</v>
      </c>
      <c r="H34" s="23"/>
      <c r="I34" s="23"/>
      <c r="J34" s="24" t="n">
        <f aca="false">ROUND(MAX(0,MIN(G34,Rates!$B$7-F34))*Rates!$B$6,2)</f>
        <v>0</v>
      </c>
      <c r="K34" s="24" t="n">
        <f aca="false">ROUND(G34*Rates!$B$8,2)</f>
        <v>0</v>
      </c>
      <c r="L34" s="24" t="n">
        <f aca="false">ROUND(G34*Rates!$B$9,2)</f>
        <v>0</v>
      </c>
      <c r="M34" s="23"/>
      <c r="N34" s="25" t="n">
        <f aca="false">G34-SUM(H34:M34)</f>
        <v>0</v>
      </c>
      <c r="O34" s="24" t="n">
        <f aca="false">J34</f>
        <v>0</v>
      </c>
      <c r="P34" s="24" t="n">
        <f aca="false">K34</f>
        <v>0</v>
      </c>
      <c r="Q34" s="24" t="n">
        <f aca="false">ROUND(MAX(0,MIN(G34,Rates!$B$11-F34))*Rates!$B$10,2)</f>
        <v>0</v>
      </c>
      <c r="R34" s="24" t="n">
        <f aca="false">ROUND(MAX(0,MIN(G34,Rates!$B$14-F34))*Rates!$B$12,2)</f>
        <v>0</v>
      </c>
      <c r="S34" s="24" t="n">
        <f aca="false">ROUND(MAX(0,MIN(G34,Rates!$B$14-F34))*Rates!$B$13,2)</f>
        <v>0</v>
      </c>
      <c r="T34" s="25" t="n">
        <f aca="false">G34+SUM(O34:S34)</f>
        <v>0</v>
      </c>
    </row>
    <row r="35" customFormat="false" ht="15" hidden="false" customHeight="false" outlineLevel="0" collapsed="false">
      <c r="A35" s="20" t="s">
        <v>75</v>
      </c>
      <c r="C35" s="26" t="n">
        <f aca="false">SUM(C10:C34)</f>
        <v>80</v>
      </c>
      <c r="D35" s="26" t="n">
        <f aca="false">SUM(D10:D34)</f>
        <v>4</v>
      </c>
      <c r="G35" s="27" t="n">
        <f aca="false">SUM(G10:G34)</f>
        <v>6158</v>
      </c>
      <c r="H35" s="27" t="n">
        <f aca="false">SUM(H10:H34)</f>
        <v>605</v>
      </c>
      <c r="I35" s="27" t="n">
        <f aca="false">SUM(I10:I34)</f>
        <v>245</v>
      </c>
      <c r="J35" s="27" t="n">
        <f aca="false">SUM(J10:J34)</f>
        <v>381.8</v>
      </c>
      <c r="K35" s="27" t="n">
        <f aca="false">SUM(K10:K34)</f>
        <v>89.3</v>
      </c>
      <c r="L35" s="27" t="n">
        <f aca="false">SUM(L10:L34)</f>
        <v>80.05</v>
      </c>
      <c r="M35" s="27" t="n">
        <f aca="false">SUM(M10:M34)</f>
        <v>120</v>
      </c>
      <c r="N35" s="27" t="n">
        <f aca="false">SUM(N10:N34)</f>
        <v>4636.85</v>
      </c>
      <c r="O35" s="27" t="n">
        <f aca="false">SUM(O10:O34)</f>
        <v>381.8</v>
      </c>
      <c r="P35" s="27" t="n">
        <f aca="false">SUM(P10:P34)</f>
        <v>89.3</v>
      </c>
      <c r="Q35" s="27" t="n">
        <f aca="false">SUM(Q10:Q34)</f>
        <v>0</v>
      </c>
      <c r="R35" s="27" t="n">
        <f aca="false">SUM(R10:R34)</f>
        <v>0</v>
      </c>
      <c r="S35" s="27" t="n">
        <f aca="false">SUM(S10:S34)</f>
        <v>0</v>
      </c>
      <c r="T35" s="27" t="n">
        <f aca="false">SUM(T10:T34)</f>
        <v>6629.1</v>
      </c>
    </row>
    <row r="37" customFormat="false" ht="15" hidden="false" customHeight="false" outlineLevel="0" collapsed="false">
      <c r="A37" s="5" t="s">
        <v>76</v>
      </c>
    </row>
    <row r="38" customFormat="false" ht="15" hidden="false" customHeight="false" outlineLevel="0" collapsed="false">
      <c r="A38" s="15" t="s">
        <v>77</v>
      </c>
      <c r="B38" s="24" t="n">
        <f aca="false">N35</f>
        <v>4636.85</v>
      </c>
    </row>
    <row r="39" customFormat="false" ht="15" hidden="false" customHeight="false" outlineLevel="0" collapsed="false">
      <c r="A39" s="15" t="s">
        <v>78</v>
      </c>
      <c r="B39" s="24" t="n">
        <f aca="false">SUM(H35:L35)+SUM(O35:S35)</f>
        <v>1872.25</v>
      </c>
    </row>
    <row r="40" customFormat="false" ht="15" hidden="false" customHeight="false" outlineLevel="0" collapsed="false">
      <c r="A40" s="15" t="s">
        <v>79</v>
      </c>
      <c r="B40" s="24" t="n">
        <f aca="false">M35</f>
        <v>120</v>
      </c>
    </row>
    <row r="41" customFormat="false" ht="15" hidden="false" customHeight="false" outlineLevel="0" collapsed="false">
      <c r="A41" s="20" t="s">
        <v>80</v>
      </c>
      <c r="B41" s="27" t="n">
        <f aca="false">SUM(B38:B40)</f>
        <v>6629.1</v>
      </c>
    </row>
  </sheetData>
  <dataValidations count="1">
    <dataValidation allowBlank="true" errorStyle="stop" operator="between" showDropDown="false" showErrorMessage="false" showInputMessage="false" sqref="B10:B34" type="list">
      <formula1>"Hourly,Salary"</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2026-10-18T04:59:56Z</dcterms:created>
  <dc:creator>openpyxl</dc:creator>
  <dc:description/>
  <dc:language>en-US</dc:language>
  <cp:lastModifiedBy/>
  <dcterms:modified xsi:type="dcterms:W3CDTF">2026-10-18T04:59:56Z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