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Inputs" sheetId="2" state="visible" r:id="rId4"/>
    <sheet name="KPI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<sst xmlns="http://schemas.openxmlformats.org/spreadsheetml/2006/main" count="143" uniqueCount="109">
  <si>
    <t xml:space="preserve">KPI Tracker</t>
  </si>
  <si>
    <t xml:space="preserve">Bean Counter Buddy · Free template</t>
  </si>
  <si>
    <t xml:space="preserve">Twenty essential small-business KPIs calculated automatically from a handful of monthly numbers you already have on your P&amp;L and balance sheet — with targets and on/off-track status.</t>
  </si>
  <si>
    <t xml:space="preserve">HOW TO USE</t>
  </si>
  <si>
    <t xml:space="preserve">1.</t>
  </si>
  <si>
    <t xml:space="preserve">Inputs tab: enter the year, then each month's figures from your P&amp;L, balance sheet, and customer records.</t>
  </si>
  <si>
    <t xml:space="preserve">2.</t>
  </si>
  <si>
    <t xml:space="preserve">KPIs tab: all 20 metrics calculate automatically by month.</t>
  </si>
  <si>
    <t xml:space="preserve">3.</t>
  </si>
  <si>
    <t xml:space="preserve">Set your own target and direction for each KPI (≥ means higher is better, ≤ means lower is better).</t>
  </si>
  <si>
    <t xml:space="preserve">4.</t>
  </si>
  <si>
    <t xml:space="preserve">Choose the month to review; the status column compares that month to target.</t>
  </si>
  <si>
    <t xml:space="preserve">COLOR KEY</t>
  </si>
  <si>
    <t xml:space="preserve">Blue text on yellow = input cells you fill in</t>
  </si>
  <si>
    <t xml:space="preserve">Black text = formulas that calculate automatically (no need to edit)</t>
  </si>
  <si>
    <t xml:space="preserve">NOTES</t>
  </si>
  <si>
    <t xml:space="preserve">Default targets are general rules of thumb. Replace them with your industry benchmarks and your own goals.</t>
  </si>
  <si>
    <t xml:space="preserve">Day-count KPIs (DSO, DPO, DIO) use a 30-day month.</t>
  </si>
  <si>
    <t xml:space="preserve">This template is provided for general informational purposes and is not tax, legal, or accounting advice. Confirm rates and rules with your CPA or the relevant agency before relying on them.</t>
  </si>
  <si>
    <t xml:space="preserve">Monthly Inputs</t>
  </si>
  <si>
    <t xml:space="preserve">Bean Counter Buddy</t>
  </si>
  <si>
    <t xml:space="preserve">Legend:</t>
  </si>
  <si>
    <t xml:space="preserve">Input (edit me)</t>
  </si>
  <si>
    <t xml:space="preserve">Formula (auto)</t>
  </si>
  <si>
    <t xml:space="preserve">Year</t>
  </si>
  <si>
    <t xml:space="preserve">Metric</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</si>
  <si>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</si>
  <si>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</si>
  <si>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</si>
  <si>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</si>
  <si>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</si>
  <si>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</si>
  <si>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</si>
  <si>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</si>
  <si>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</si>
  <si>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</si>
  <si>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</si>
  <si>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</si>
  <si>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Revenue</t>
  </si>
  <si>
    <t xml:space="preserve">Cost of Goods Sold</t>
  </si>
  <si>
    <t xml:space="preserve">Operating Expenses (excl. D&amp;A)</t>
  </si>
  <si>
    <t xml:space="preserve">Depreciation &amp; Amortization</t>
  </si>
  <si>
    <t xml:space="preserve">Interest Expense</t>
  </si>
  <si>
    <t xml:space="preserve">Net Income</t>
  </si>
  <si>
    <t xml:space="preserve">Total Payroll</t>
  </si>
  <si>
    <t xml:space="preserve">Cash</t>
  </si>
  <si>
    <t xml:space="preserve">Accounts Receivable</t>
  </si>
  <si>
    <t xml:space="preserve">Inventory</t>
  </si>
  <si>
    <t xml:space="preserve">Total Current Assets</t>
  </si>
  <si>
    <t xml:space="preserve">Accounts Payable</t>
  </si>
  <si>
    <t xml:space="preserve">Total Current Liabilities</t>
  </si>
  <si>
    <t xml:space="preserve">Total Debt</t>
  </si>
  <si>
    <t xml:space="preserve">Total Equity</t>
  </si>
  <si>
    <t xml:space="preserve">FTEs (full-time equivalents)</t>
  </si>
  <si>
    <t xml:space="preserve">Customers — beginning of month</t>
  </si>
  <si>
    <t xml:space="preserve">Customers lost</t>
  </si>
  <si>
    <t xml:space="preserve">Customers — end of month</t>
  </si>
  <si>
    <t xml:space="preserve">Revenue from top customer</t>
  </si>
  <si>
    <t xml:space="preserve">KPI Dashboard</t>
  </si>
  <si>
    <t xml:space="preserve">Review month (1–12)</t>
  </si>
  <si>
    <t xml:space="preserve">KPI</t>
  </si>
  <si>
    <t xml:space="preserve">Formula</t>
  </si>
  <si>
    <t xml:space="preserve">Target</t>
  </si>
  <si>
    <t xml:space="preserve">Dir.</t>
  </si>
  <si>
    <t xml:space="preserve">Selected</t>
  </si>
  <si>
    <t xml:space="preserve">Status</t>
  </si>
  <si>
    <t xml:space="preserve">Revenue Growth (MoM)</t>
  </si>
  <si>
    <t xml:space="preserve">(This month − last) ÷ last</t>
  </si>
  <si>
    <t xml:space="preserve">&gt;=</t>
  </si>
  <si>
    <t xml:space="preserve">Gross Margin</t>
  </si>
  <si>
    <t xml:space="preserve">(Revenue − COGS) ÷ Revenue</t>
  </si>
  <si>
    <t xml:space="preserve">Operating Expense Ratio</t>
  </si>
  <si>
    <t xml:space="preserve">OpEx ÷ Revenue</t>
  </si>
  <si>
    <t xml:space="preserve">&lt;=</t>
  </si>
  <si>
    <t xml:space="preserve">EBITDA Margin</t>
  </si>
  <si>
    <t xml:space="preserve">(Rev − COGS − OpEx) ÷ Revenue</t>
  </si>
  <si>
    <t xml:space="preserve">Net Profit Margin</t>
  </si>
  <si>
    <t xml:space="preserve">Net Income ÷ Revenue</t>
  </si>
  <si>
    <t xml:space="preserve">Current Ratio</t>
  </si>
  <si>
    <t xml:space="preserve">Current Assets ÷ Current Liabilities</t>
  </si>
  <si>
    <t xml:space="preserve">Quick Ratio</t>
  </si>
  <si>
    <t xml:space="preserve">(Cash + AR) ÷ Current Liabilities</t>
  </si>
  <si>
    <t xml:space="preserve">Months of Expenses in Cash</t>
  </si>
  <si>
    <t xml:space="preserve">Cash ÷ (COGS + OpEx)</t>
  </si>
  <si>
    <t xml:space="preserve">Days Sales Outstanding (DSO)</t>
  </si>
  <si>
    <t xml:space="preserve">AR ÷ Revenue × 30</t>
  </si>
  <si>
    <t xml:space="preserve">Days Payable Outstanding (DPO)</t>
  </si>
  <si>
    <t xml:space="preserve">AP ÷ COGS × 30</t>
  </si>
  <si>
    <t xml:space="preserve">Days Inventory Outstanding (DIO)</t>
  </si>
  <si>
    <t xml:space="preserve">Inventory ÷ COGS × 30</t>
  </si>
  <si>
    <t xml:space="preserve">Cash Conversion Cycle</t>
  </si>
  <si>
    <t xml:space="preserve">DSO + DIO − DPO (days)</t>
  </si>
  <si>
    <t xml:space="preserve">AR Turnover (annualized)</t>
  </si>
  <si>
    <t xml:space="preserve">Revenue × 12 ÷ AR</t>
  </si>
  <si>
    <t xml:space="preserve">Payroll % of Revenue</t>
  </si>
  <si>
    <t xml:space="preserve">Total Payroll ÷ Revenue</t>
  </si>
  <si>
    <t xml:space="preserve">Revenue per FTE (annualized)</t>
  </si>
  <si>
    <t xml:space="preserve">Revenue × 12 ÷ FTEs</t>
  </si>
  <si>
    <t xml:space="preserve">Debt-to-Equity</t>
  </si>
  <si>
    <t xml:space="preserve">Total Debt ÷ Total Equity</t>
  </si>
  <si>
    <t xml:space="preserve">Interest Coverage</t>
  </si>
  <si>
    <t xml:space="preserve">EBIT ÷ Interest Expense</t>
  </si>
  <si>
    <t xml:space="preserve">Customer Churn Rate</t>
  </si>
  <si>
    <t xml:space="preserve">Customers lost ÷ beginning customers</t>
  </si>
  <si>
    <t xml:space="preserve">Customer Concentration</t>
  </si>
  <si>
    <t xml:space="preserve">Top customer revenue ÷ Revenue</t>
  </si>
  <si>
    <t xml:space="preserve">Avg Revenue per Customer</t>
  </si>
  <si>
    <t xml:space="preserve">Revenue ÷ end-of-month customers</t>
  </si>
  <si>
    <t xml:space="preserve">Summary:</t>
  </si>
</sst>
</file>

<file path=xl/styles.xml><?xml version="1.0" encoding="utf-8"?>
<styleSheet xmlns="http://schemas.openxmlformats.org/spreadsheetml/2006/main">
  <numFmts count="8">
    <numFmt numFmtId="164" formatCode="General"/>
    <numFmt numFmtId="165" formatCode="0"/>
    <numFmt numFmtId="166" formatCode="\$#,##0;&quot;($&quot;#,##0\);\-"/>
    <numFmt numFmtId="167" formatCode="#,##0;\(#,##0\);\-"/>
    <numFmt numFmtId="168" formatCode="0.0%;\(0.0%\);\-"/>
    <numFmt numFmtId="169" formatCode="0.00\x"/>
    <numFmt numFmtId="170" formatCode="0.0"/>
    <numFmt numFmtId="171" formatCode="0.0\x"/>
  </numFmts>
  <fonts count="21">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sz val="8"/>
      <color rgb="FF4A6080"/>
      <name val="Arial"/>
      <family val="0"/>
      <charset val="1"/>
    </font>
    <font>
      <sz val="10"/>
      <color rgb="FF000000"/>
      <name val="Arial"/>
      <family val="0"/>
      <charset val="1"/>
    </font>
    <font>
      <b val="true"/>
      <sz val="10"/>
      <color rgb="FF000000"/>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2">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4" fontId="17" fillId="4" borderId="1" xfId="0" applyFont="true" applyBorder="tru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7" fontId="8" fillId="2" borderId="1" xfId="0" applyFont="true" applyBorder="tru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8" fontId="19" fillId="0" borderId="0" xfId="0" applyFont="true" applyBorder="false" applyAlignment="true" applyProtection="true">
      <alignment horizontal="general" vertical="bottom" textRotation="0" wrapText="false" indent="0" shrinkToFit="false"/>
      <protection locked="true" hidden="false"/>
    </xf>
    <xf numFmtId="168" fontId="8" fillId="2" borderId="1" xfId="0" applyFont="true" applyBorder="true" applyAlignment="true" applyProtection="true">
      <alignment horizontal="general" vertical="bottom" textRotation="0" wrapText="false" indent="0" shrinkToFit="false"/>
      <protection locked="true" hidden="false"/>
    </xf>
    <xf numFmtId="168" fontId="20" fillId="0" borderId="0" xfId="0" applyFont="true" applyBorder="fals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general" vertical="bottom" textRotation="0" wrapText="false" indent="0" shrinkToFit="false"/>
      <protection locked="true" hidden="false"/>
    </xf>
    <xf numFmtId="169" fontId="19" fillId="0" borderId="0" xfId="0" applyFont="true" applyBorder="false" applyAlignment="true" applyProtection="true">
      <alignment horizontal="general" vertical="bottom" textRotation="0" wrapText="false" indent="0" shrinkToFit="false"/>
      <protection locked="true" hidden="false"/>
    </xf>
    <xf numFmtId="169" fontId="8" fillId="2" borderId="1" xfId="0" applyFont="true" applyBorder="true" applyAlignment="true" applyProtection="true">
      <alignment horizontal="general" vertical="bottom" textRotation="0" wrapText="false" indent="0" shrinkToFit="false"/>
      <protection locked="true" hidden="false"/>
    </xf>
    <xf numFmtId="169" fontId="20" fillId="0" borderId="0" xfId="0" applyFont="true" applyBorder="false" applyAlignment="true" applyProtection="true">
      <alignment horizontal="general" vertical="bottom" textRotation="0" wrapText="false" indent="0" shrinkToFit="false"/>
      <protection locked="true" hidden="false"/>
    </xf>
    <xf numFmtId="170" fontId="19" fillId="0" borderId="0" xfId="0" applyFont="true" applyBorder="false" applyAlignment="true" applyProtection="true">
      <alignment horizontal="general" vertical="bottom" textRotation="0" wrapText="false" indent="0" shrinkToFit="false"/>
      <protection locked="true" hidden="false"/>
    </xf>
    <xf numFmtId="170" fontId="8" fillId="2" borderId="1" xfId="0" applyFont="true" applyBorder="true" applyAlignment="true" applyProtection="true">
      <alignment horizontal="general" vertical="bottom" textRotation="0" wrapText="false" indent="0" shrinkToFit="false"/>
      <protection locked="true" hidden="false"/>
    </xf>
    <xf numFmtId="170" fontId="20" fillId="0" borderId="0" xfId="0" applyFont="true" applyBorder="false" applyAlignment="true" applyProtection="true">
      <alignment horizontal="general" vertical="bottom" textRotation="0" wrapText="false" indent="0" shrinkToFit="false"/>
      <protection locked="true" hidden="false"/>
    </xf>
    <xf numFmtId="165" fontId="19" fillId="0" borderId="0" xfId="0" applyFont="true" applyBorder="false" applyAlignment="true" applyProtection="true">
      <alignment horizontal="general" vertical="bottom" textRotation="0" wrapText="false" indent="0" shrinkToFit="false"/>
      <protection locked="true" hidden="false"/>
    </xf>
    <xf numFmtId="165" fontId="20" fillId="0" borderId="0" xfId="0" applyFont="true" applyBorder="false" applyAlignment="true" applyProtection="true">
      <alignment horizontal="general" vertical="bottom" textRotation="0" wrapText="false" indent="0" shrinkToFit="false"/>
      <protection locked="true" hidden="false"/>
    </xf>
    <xf numFmtId="171" fontId="19" fillId="0" borderId="0" xfId="0" applyFont="true" applyBorder="false" applyAlignment="true" applyProtection="true">
      <alignment horizontal="general" vertical="bottom" textRotation="0" wrapText="false" indent="0" shrinkToFit="false"/>
      <protection locked="true" hidden="false"/>
    </xf>
    <xf numFmtId="171" fontId="8" fillId="2" borderId="1" xfId="0" applyFont="true" applyBorder="true" applyAlignment="true" applyProtection="true">
      <alignment horizontal="general" vertical="bottom" textRotation="0" wrapText="false" indent="0" shrinkToFit="false"/>
      <protection locked="true" hidden="false"/>
    </xf>
    <xf numFmtId="171" fontId="20" fillId="0" borderId="0" xfId="0" applyFont="true" applyBorder="false" applyAlignment="true" applyProtection="true">
      <alignment horizontal="general" vertical="bottom" textRotation="0" wrapText="false" indent="0" shrinkToFit="false"/>
      <protection locked="true" hidden="false"/>
    </xf>
    <xf numFmtId="166" fontId="19" fillId="0" borderId="0" xfId="0" applyFont="true" applyBorder="false" applyAlignment="true" applyProtection="true">
      <alignment horizontal="general" vertical="bottom" textRotation="0" wrapText="false" indent="0" shrinkToFit="false"/>
      <protection locked="true" hidden="false"/>
    </xf>
    <xf numFmtId="166" fontId="20"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166534"/>
      </font>
      <fill>
        <patternFill>
          <bgColor rgb="FFDCFCE7"/>
        </patternFill>
      </fill>
    </dxf>
    <dxf>
      <font>
        <name val="Arial"/>
        <charset val="1"/>
        <family val="0"/>
        <b val="1"/>
        <color rgb="FF991B1B"/>
      </font>
      <fill>
        <patternFill>
          <bgColor rgb="FFFEE2E2"/>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FFF99"/>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91B1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30" hidden="false" customHeight="true" outlineLevel="0" collapsed="false">
      <c r="A7" s="5" t="s">
        <v>4</v>
      </c>
      <c r="B7" s="4" t="s">
        <v>5</v>
      </c>
    </row>
    <row r="8" customFormat="false" ht="15.75" hidden="false" customHeight="true" outlineLevel="0" collapsed="false">
      <c r="A8" s="5" t="s">
        <v>6</v>
      </c>
      <c r="B8" s="4" t="s">
        <v>7</v>
      </c>
    </row>
    <row r="9" customFormat="false" ht="30" hidden="false" customHeight="true" outlineLevel="0" collapsed="false">
      <c r="A9" s="5" t="s">
        <v>8</v>
      </c>
      <c r="B9" s="4" t="s">
        <v>9</v>
      </c>
    </row>
    <row r="10" customFormat="false" ht="15.75" hidden="false" customHeight="true" outlineLevel="0" collapsed="false">
      <c r="A10" s="5" t="s">
        <v>10</v>
      </c>
      <c r="B10" s="4" t="s">
        <v>11</v>
      </c>
    </row>
    <row r="12" customFormat="false" ht="15" hidden="false" customHeight="false" outlineLevel="0" collapsed="false">
      <c r="B12" s="5" t="s">
        <v>12</v>
      </c>
    </row>
    <row r="13" customFormat="false" ht="15" hidden="false" customHeight="false" outlineLevel="0" collapsed="false">
      <c r="B13" s="6" t="s">
        <v>13</v>
      </c>
    </row>
    <row r="14" customFormat="false" ht="15" hidden="false" customHeight="false" outlineLevel="0" collapsed="false">
      <c r="B14" s="7" t="s">
        <v>14</v>
      </c>
    </row>
    <row r="16" customFormat="false" ht="15" hidden="false" customHeight="false" outlineLevel="0" collapsed="false">
      <c r="B16" s="5" t="s">
        <v>15</v>
      </c>
    </row>
    <row r="17" customFormat="false" ht="15" hidden="false" customHeight="true" outlineLevel="0" collapsed="false">
      <c r="B17" s="8" t="s">
        <v>16</v>
      </c>
    </row>
    <row r="18" customFormat="false" ht="15" hidden="false" customHeight="true" outlineLevel="0" collapsed="false">
      <c r="B18" s="8" t="s">
        <v>17</v>
      </c>
    </row>
    <row r="20" customFormat="false" ht="25.5" hidden="false" customHeight="true" outlineLevel="0" collapsed="false">
      <c r="B20" s="9" t="s">
        <v>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13" min="2" style="1" width="12"/>
  </cols>
  <sheetData>
    <row r="1" customFormat="false" ht="19.7" hidden="false" customHeight="false" outlineLevel="0" collapsed="false">
      <c r="A1" s="10" t="s">
        <v>19</v>
      </c>
    </row>
    <row r="2" customFormat="false" ht="15" hidden="false" customHeight="false" outlineLevel="0" collapsed="false">
      <c r="A2" s="3" t="s">
        <v>20</v>
      </c>
    </row>
    <row r="3" customFormat="false" ht="15" hidden="false" customHeight="false" outlineLevel="0" collapsed="false">
      <c r="A3" s="11" t="s">
        <v>21</v>
      </c>
      <c r="B3" s="12" t="s">
        <v>22</v>
      </c>
      <c r="C3" s="13" t="s">
        <v>23</v>
      </c>
    </row>
    <row r="5" customFormat="false" ht="15" hidden="false" customHeight="false" outlineLevel="0" collapsed="false">
      <c r="A5" s="14" t="s">
        <v>24</v>
      </c>
      <c r="B5" s="15" t="n">
        <v>2026</v>
      </c>
    </row>
    <row r="7" customFormat="false" ht="30" hidden="false" customHeight="true" outlineLevel="0" collapsed="false">
      <c r="A7" s="16" t="s">
        <v>25</v>
      </c>
      <c r="B7" s="16" t="s">
        <v>26</v>
      </c>
      <c r="C7" s="16" t="s">
        <v>27</v>
      </c>
      <c r="D7" s="16" t="s">
        <v>28</v>
      </c>
      <c r="E7" s="16" t="s">
        <v>29</v>
      </c>
      <c r="F7" s="16" t="s">
        <v>30</v>
      </c>
      <c r="G7" s="16" t="s">
        <v>31</v>
      </c>
      <c r="H7" s="16" t="s">
        <v>32</v>
      </c>
      <c r="I7" s="16" t="s">
        <v>33</v>
      </c>
      <c r="J7" s="16" t="s">
        <v>34</v>
      </c>
      <c r="K7" s="16" t="s">
        <v>35</v>
      </c>
      <c r="L7" s="16" t="s">
        <v>36</v>
      </c>
      <c r="M7" s="16" t="s">
        <v>37</v>
      </c>
    </row>
    <row r="8" customFormat="false" ht="15" hidden="false" customHeight="false" outlineLevel="0" collapsed="false">
      <c r="A8" s="17" t="s">
        <v>38</v>
      </c>
      <c r="B8" s="18" t="n">
        <v>120000</v>
      </c>
      <c r="C8" s="18"/>
      <c r="D8" s="18"/>
      <c r="E8" s="18"/>
      <c r="F8" s="18"/>
      <c r="G8" s="18"/>
      <c r="H8" s="18"/>
      <c r="I8" s="18"/>
      <c r="J8" s="18"/>
      <c r="K8" s="18"/>
      <c r="L8" s="18"/>
      <c r="M8" s="18"/>
    </row>
    <row r="9" customFormat="false" ht="15" hidden="false" customHeight="false" outlineLevel="0" collapsed="false">
      <c r="A9" s="17" t="s">
        <v>39</v>
      </c>
      <c r="B9" s="18" t="n">
        <v>72000</v>
      </c>
      <c r="C9" s="18"/>
      <c r="D9" s="18"/>
      <c r="E9" s="18"/>
      <c r="F9" s="18"/>
      <c r="G9" s="18"/>
      <c r="H9" s="18"/>
      <c r="I9" s="18"/>
      <c r="J9" s="18"/>
      <c r="K9" s="18"/>
      <c r="L9" s="18"/>
      <c r="M9" s="18"/>
    </row>
    <row r="10" customFormat="false" ht="15" hidden="false" customHeight="false" outlineLevel="0" collapsed="false">
      <c r="A10" s="17" t="s">
        <v>40</v>
      </c>
      <c r="B10" s="18" t="n">
        <v>30000</v>
      </c>
      <c r="C10" s="18"/>
      <c r="D10" s="18"/>
      <c r="E10" s="18"/>
      <c r="F10" s="18"/>
      <c r="G10" s="18"/>
      <c r="H10" s="18"/>
      <c r="I10" s="18"/>
      <c r="J10" s="18"/>
      <c r="K10" s="18"/>
      <c r="L10" s="18"/>
      <c r="M10" s="18"/>
    </row>
    <row r="11" customFormat="false" ht="15" hidden="false" customHeight="false" outlineLevel="0" collapsed="false">
      <c r="A11" s="17" t="s">
        <v>41</v>
      </c>
      <c r="B11" s="18" t="n">
        <v>2500</v>
      </c>
      <c r="C11" s="18"/>
      <c r="D11" s="18"/>
      <c r="E11" s="18"/>
      <c r="F11" s="18"/>
      <c r="G11" s="18"/>
      <c r="H11" s="18"/>
      <c r="I11" s="18"/>
      <c r="J11" s="18"/>
      <c r="K11" s="18"/>
      <c r="L11" s="18"/>
      <c r="M11" s="18"/>
    </row>
    <row r="12" customFormat="false" ht="15" hidden="false" customHeight="false" outlineLevel="0" collapsed="false">
      <c r="A12" s="17" t="s">
        <v>42</v>
      </c>
      <c r="B12" s="18" t="n">
        <v>900</v>
      </c>
      <c r="C12" s="18"/>
      <c r="D12" s="18"/>
      <c r="E12" s="18"/>
      <c r="F12" s="18"/>
      <c r="G12" s="18"/>
      <c r="H12" s="18"/>
      <c r="I12" s="18"/>
      <c r="J12" s="18"/>
      <c r="K12" s="18"/>
      <c r="L12" s="18"/>
      <c r="M12" s="18"/>
    </row>
    <row r="13" customFormat="false" ht="15" hidden="false" customHeight="false" outlineLevel="0" collapsed="false">
      <c r="A13" s="17" t="s">
        <v>43</v>
      </c>
      <c r="B13" s="18" t="n">
        <v>11000</v>
      </c>
      <c r="C13" s="18"/>
      <c r="D13" s="18"/>
      <c r="E13" s="18"/>
      <c r="F13" s="18"/>
      <c r="G13" s="18"/>
      <c r="H13" s="18"/>
      <c r="I13" s="18"/>
      <c r="J13" s="18"/>
      <c r="K13" s="18"/>
      <c r="L13" s="18"/>
      <c r="M13" s="18"/>
    </row>
    <row r="14" customFormat="false" ht="15" hidden="false" customHeight="false" outlineLevel="0" collapsed="false">
      <c r="A14" s="17" t="s">
        <v>44</v>
      </c>
      <c r="B14" s="18" t="n">
        <v>48000</v>
      </c>
      <c r="C14" s="18"/>
      <c r="D14" s="18"/>
      <c r="E14" s="18"/>
      <c r="F14" s="18"/>
      <c r="G14" s="18"/>
      <c r="H14" s="18"/>
      <c r="I14" s="18"/>
      <c r="J14" s="18"/>
      <c r="K14" s="18"/>
      <c r="L14" s="18"/>
      <c r="M14" s="18"/>
    </row>
    <row r="15" customFormat="false" ht="15" hidden="false" customHeight="false" outlineLevel="0" collapsed="false">
      <c r="A15" s="17" t="s">
        <v>45</v>
      </c>
      <c r="B15" s="18" t="n">
        <v>185000</v>
      </c>
      <c r="C15" s="18"/>
      <c r="D15" s="18"/>
      <c r="E15" s="18"/>
      <c r="F15" s="18"/>
      <c r="G15" s="18"/>
      <c r="H15" s="18"/>
      <c r="I15" s="18"/>
      <c r="J15" s="18"/>
      <c r="K15" s="18"/>
      <c r="L15" s="18"/>
      <c r="M15" s="18"/>
    </row>
    <row r="16" customFormat="false" ht="15" hidden="false" customHeight="false" outlineLevel="0" collapsed="false">
      <c r="A16" s="17" t="s">
        <v>46</v>
      </c>
      <c r="B16" s="18" t="n">
        <v>210000</v>
      </c>
      <c r="C16" s="18"/>
      <c r="D16" s="18"/>
      <c r="E16" s="18"/>
      <c r="F16" s="18"/>
      <c r="G16" s="18"/>
      <c r="H16" s="18"/>
      <c r="I16" s="18"/>
      <c r="J16" s="18"/>
      <c r="K16" s="18"/>
      <c r="L16" s="18"/>
      <c r="M16" s="18"/>
    </row>
    <row r="17" customFormat="false" ht="15" hidden="false" customHeight="false" outlineLevel="0" collapsed="false">
      <c r="A17" s="17" t="s">
        <v>47</v>
      </c>
      <c r="B17" s="18" t="n">
        <v>0</v>
      </c>
      <c r="C17" s="18"/>
      <c r="D17" s="18"/>
      <c r="E17" s="18"/>
      <c r="F17" s="18"/>
      <c r="G17" s="18"/>
      <c r="H17" s="18"/>
      <c r="I17" s="18"/>
      <c r="J17" s="18"/>
      <c r="K17" s="18"/>
      <c r="L17" s="18"/>
      <c r="M17" s="18"/>
    </row>
    <row r="18" customFormat="false" ht="15" hidden="false" customHeight="false" outlineLevel="0" collapsed="false">
      <c r="A18" s="17" t="s">
        <v>48</v>
      </c>
      <c r="B18" s="18" t="n">
        <v>410000</v>
      </c>
      <c r="C18" s="18"/>
      <c r="D18" s="18"/>
      <c r="E18" s="18"/>
      <c r="F18" s="18"/>
      <c r="G18" s="18"/>
      <c r="H18" s="18"/>
      <c r="I18" s="18"/>
      <c r="J18" s="18"/>
      <c r="K18" s="18"/>
      <c r="L18" s="18"/>
      <c r="M18" s="18"/>
    </row>
    <row r="19" customFormat="false" ht="15" hidden="false" customHeight="false" outlineLevel="0" collapsed="false">
      <c r="A19" s="17" t="s">
        <v>49</v>
      </c>
      <c r="B19" s="18" t="n">
        <v>64000</v>
      </c>
      <c r="C19" s="18"/>
      <c r="D19" s="18"/>
      <c r="E19" s="18"/>
      <c r="F19" s="18"/>
      <c r="G19" s="18"/>
      <c r="H19" s="18"/>
      <c r="I19" s="18"/>
      <c r="J19" s="18"/>
      <c r="K19" s="18"/>
      <c r="L19" s="18"/>
      <c r="M19" s="18"/>
    </row>
    <row r="20" customFormat="false" ht="15" hidden="false" customHeight="false" outlineLevel="0" collapsed="false">
      <c r="A20" s="17" t="s">
        <v>50</v>
      </c>
      <c r="B20" s="18" t="n">
        <v>150000</v>
      </c>
      <c r="C20" s="18"/>
      <c r="D20" s="18"/>
      <c r="E20" s="18"/>
      <c r="F20" s="18"/>
      <c r="G20" s="18"/>
      <c r="H20" s="18"/>
      <c r="I20" s="18"/>
      <c r="J20" s="18"/>
      <c r="K20" s="18"/>
      <c r="L20" s="18"/>
      <c r="M20" s="18"/>
    </row>
    <row r="21" customFormat="false" ht="15" hidden="false" customHeight="false" outlineLevel="0" collapsed="false">
      <c r="A21" s="17" t="s">
        <v>51</v>
      </c>
      <c r="B21" s="18" t="n">
        <v>140000</v>
      </c>
      <c r="C21" s="18"/>
      <c r="D21" s="18"/>
      <c r="E21" s="18"/>
      <c r="F21" s="18"/>
      <c r="G21" s="18"/>
      <c r="H21" s="18"/>
      <c r="I21" s="18"/>
      <c r="J21" s="18"/>
      <c r="K21" s="18"/>
      <c r="L21" s="18"/>
      <c r="M21" s="18"/>
    </row>
    <row r="22" customFormat="false" ht="15" hidden="false" customHeight="false" outlineLevel="0" collapsed="false">
      <c r="A22" s="17" t="s">
        <v>52</v>
      </c>
      <c r="B22" s="18" t="n">
        <v>260000</v>
      </c>
      <c r="C22" s="18"/>
      <c r="D22" s="18"/>
      <c r="E22" s="18"/>
      <c r="F22" s="18"/>
      <c r="G22" s="18"/>
      <c r="H22" s="18"/>
      <c r="I22" s="18"/>
      <c r="J22" s="18"/>
      <c r="K22" s="18"/>
      <c r="L22" s="18"/>
      <c r="M22" s="18"/>
    </row>
    <row r="23" customFormat="false" ht="15" hidden="false" customHeight="false" outlineLevel="0" collapsed="false">
      <c r="A23" s="17" t="s">
        <v>53</v>
      </c>
      <c r="B23" s="19" t="n">
        <v>12</v>
      </c>
      <c r="C23" s="19"/>
      <c r="D23" s="19"/>
      <c r="E23" s="19"/>
      <c r="F23" s="19"/>
      <c r="G23" s="19"/>
      <c r="H23" s="19"/>
      <c r="I23" s="19"/>
      <c r="J23" s="19"/>
      <c r="K23" s="19"/>
      <c r="L23" s="19"/>
      <c r="M23" s="19"/>
    </row>
    <row r="24" customFormat="false" ht="15" hidden="false" customHeight="false" outlineLevel="0" collapsed="false">
      <c r="A24" s="17" t="s">
        <v>54</v>
      </c>
      <c r="B24" s="19" t="n">
        <v>48</v>
      </c>
      <c r="C24" s="19"/>
      <c r="D24" s="19"/>
      <c r="E24" s="19"/>
      <c r="F24" s="19"/>
      <c r="G24" s="19"/>
      <c r="H24" s="19"/>
      <c r="I24" s="19"/>
      <c r="J24" s="19"/>
      <c r="K24" s="19"/>
      <c r="L24" s="19"/>
      <c r="M24" s="19"/>
    </row>
    <row r="25" customFormat="false" ht="15" hidden="false" customHeight="false" outlineLevel="0" collapsed="false">
      <c r="A25" s="17" t="s">
        <v>55</v>
      </c>
      <c r="B25" s="19" t="n">
        <v>1</v>
      </c>
      <c r="C25" s="19"/>
      <c r="D25" s="19"/>
      <c r="E25" s="19"/>
      <c r="F25" s="19"/>
      <c r="G25" s="19"/>
      <c r="H25" s="19"/>
      <c r="I25" s="19"/>
      <c r="J25" s="19"/>
      <c r="K25" s="19"/>
      <c r="L25" s="19"/>
      <c r="M25" s="19"/>
    </row>
    <row r="26" customFormat="false" ht="15" hidden="false" customHeight="false" outlineLevel="0" collapsed="false">
      <c r="A26" s="17" t="s">
        <v>56</v>
      </c>
      <c r="B26" s="19" t="n">
        <v>50</v>
      </c>
      <c r="C26" s="19"/>
      <c r="D26" s="19"/>
      <c r="E26" s="19"/>
      <c r="F26" s="19"/>
      <c r="G26" s="19"/>
      <c r="H26" s="19"/>
      <c r="I26" s="19"/>
      <c r="J26" s="19"/>
      <c r="K26" s="19"/>
      <c r="L26" s="19"/>
      <c r="M26" s="19"/>
    </row>
    <row r="27" customFormat="false" ht="15" hidden="false" customHeight="false" outlineLevel="0" collapsed="false">
      <c r="A27" s="17" t="s">
        <v>57</v>
      </c>
      <c r="B27" s="18" t="n">
        <v>18000</v>
      </c>
      <c r="C27" s="18"/>
      <c r="D27" s="18"/>
      <c r="E27" s="18"/>
      <c r="F27" s="18"/>
      <c r="G27" s="18"/>
      <c r="H27" s="18"/>
      <c r="I27" s="18"/>
      <c r="J27" s="18"/>
      <c r="K27" s="18"/>
      <c r="L27" s="18"/>
      <c r="M27" s="18"/>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32"/>
    <col collapsed="false" customWidth="true" hidden="false" outlineLevel="0" max="15" min="3" style="1" width="10"/>
    <col collapsed="false" customWidth="true" hidden="false" outlineLevel="0" max="16" min="16" style="1" width="8"/>
    <col collapsed="false" customWidth="true" hidden="false" outlineLevel="0" max="17" min="17" style="1" width="11"/>
    <col collapsed="false" customWidth="true" hidden="false" outlineLevel="0" max="18" min="18" style="1" width="14"/>
  </cols>
  <sheetData>
    <row r="1" customFormat="false" ht="19.7" hidden="false" customHeight="false" outlineLevel="0" collapsed="false">
      <c r="A1" s="10" t="s">
        <v>58</v>
      </c>
    </row>
    <row r="2" customFormat="false" ht="15" hidden="false" customHeight="false" outlineLevel="0" collapsed="false">
      <c r="A2" s="3" t="s">
        <v>20</v>
      </c>
    </row>
    <row r="3" customFormat="false" ht="15" hidden="false" customHeight="false" outlineLevel="0" collapsed="false">
      <c r="A3" s="11" t="s">
        <v>21</v>
      </c>
      <c r="B3" s="12" t="s">
        <v>22</v>
      </c>
      <c r="C3" s="13" t="s">
        <v>23</v>
      </c>
    </row>
    <row r="5" customFormat="false" ht="15" hidden="false" customHeight="false" outlineLevel="0" collapsed="false">
      <c r="A5" s="14" t="s">
        <v>59</v>
      </c>
      <c r="C5" s="15" t="n">
        <v>1</v>
      </c>
    </row>
    <row r="7" customFormat="false" ht="30" hidden="false" customHeight="true" outlineLevel="0" collapsed="false">
      <c r="A7" s="16" t="s">
        <v>60</v>
      </c>
      <c r="B7" s="16" t="s">
        <v>61</v>
      </c>
      <c r="C7" s="16" t="s">
        <v>26</v>
      </c>
      <c r="D7" s="16" t="s">
        <v>27</v>
      </c>
      <c r="E7" s="16" t="s">
        <v>28</v>
      </c>
      <c r="F7" s="16" t="s">
        <v>29</v>
      </c>
      <c r="G7" s="16" t="s">
        <v>30</v>
      </c>
      <c r="H7" s="16" t="s">
        <v>31</v>
      </c>
      <c r="I7" s="16" t="s">
        <v>32</v>
      </c>
      <c r="J7" s="16" t="s">
        <v>33</v>
      </c>
      <c r="K7" s="16" t="s">
        <v>34</v>
      </c>
      <c r="L7" s="16" t="s">
        <v>35</v>
      </c>
      <c r="M7" s="16" t="s">
        <v>36</v>
      </c>
      <c r="N7" s="16" t="s">
        <v>37</v>
      </c>
      <c r="O7" s="16" t="s">
        <v>62</v>
      </c>
      <c r="P7" s="16" t="s">
        <v>63</v>
      </c>
      <c r="Q7" s="16" t="s">
        <v>64</v>
      </c>
      <c r="R7" s="16" t="s">
        <v>65</v>
      </c>
    </row>
    <row r="8" customFormat="false" ht="15" hidden="false" customHeight="false" outlineLevel="0" collapsed="false">
      <c r="A8" s="14" t="s">
        <v>66</v>
      </c>
      <c r="B8" s="20" t="s">
        <v>67</v>
      </c>
      <c r="C8" s="21" t="str">
        <f aca="false">""</f>
        <v/>
      </c>
      <c r="D8" s="21" t="n">
        <f aca="false">IFERROR(Inputs!C8/Inputs!B8-1,"")</f>
        <v>-1</v>
      </c>
      <c r="E8" s="21" t="str">
        <f aca="false">IFERROR(Inputs!D8/Inputs!C8-1,"")</f>
        <v/>
      </c>
      <c r="F8" s="21" t="str">
        <f aca="false">IFERROR(Inputs!E8/Inputs!D8-1,"")</f>
        <v/>
      </c>
      <c r="G8" s="21" t="str">
        <f aca="false">IFERROR(Inputs!F8/Inputs!E8-1,"")</f>
        <v/>
      </c>
      <c r="H8" s="21" t="str">
        <f aca="false">IFERROR(Inputs!G8/Inputs!F8-1,"")</f>
        <v/>
      </c>
      <c r="I8" s="21" t="str">
        <f aca="false">IFERROR(Inputs!H8/Inputs!G8-1,"")</f>
        <v/>
      </c>
      <c r="J8" s="21" t="str">
        <f aca="false">IFERROR(Inputs!I8/Inputs!H8-1,"")</f>
        <v/>
      </c>
      <c r="K8" s="21" t="str">
        <f aca="false">IFERROR(Inputs!J8/Inputs!I8-1,"")</f>
        <v/>
      </c>
      <c r="L8" s="21" t="str">
        <f aca="false">IFERROR(Inputs!K8/Inputs!J8-1,"")</f>
        <v/>
      </c>
      <c r="M8" s="21" t="str">
        <f aca="false">IFERROR(Inputs!L8/Inputs!K8-1,"")</f>
        <v/>
      </c>
      <c r="N8" s="21" t="str">
        <f aca="false">IFERROR(Inputs!M8/Inputs!L8-1,"")</f>
        <v/>
      </c>
      <c r="O8" s="22" t="n">
        <v>0.01</v>
      </c>
      <c r="P8" s="6" t="s">
        <v>68</v>
      </c>
      <c r="Q8" s="23" t="str">
        <f aca="false">INDEX(C8:N8,$C$5)</f>
        <v/>
      </c>
      <c r="R8" s="24" t="str">
        <f aca="false">IF(OR(Q8="",O8=""),"No data",IF(P8="&gt;=",IF(Q8&gt;=O8,"On track","Off track"),IF(Q8&lt;=O8,"On track","Off track")))</f>
        <v>No data</v>
      </c>
    </row>
    <row r="9" customFormat="false" ht="15" hidden="false" customHeight="false" outlineLevel="0" collapsed="false">
      <c r="A9" s="14" t="s">
        <v>69</v>
      </c>
      <c r="B9" s="20" t="s">
        <v>70</v>
      </c>
      <c r="C9" s="21" t="n">
        <f aca="false">IFERROR((Inputs!B8-Inputs!B9)/Inputs!B8,"")</f>
        <v>0.4</v>
      </c>
      <c r="D9" s="21" t="str">
        <f aca="false">IFERROR((Inputs!C8-Inputs!C9)/Inputs!C8,"")</f>
        <v/>
      </c>
      <c r="E9" s="21" t="str">
        <f aca="false">IFERROR((Inputs!D8-Inputs!D9)/Inputs!D8,"")</f>
        <v/>
      </c>
      <c r="F9" s="21" t="str">
        <f aca="false">IFERROR((Inputs!E8-Inputs!E9)/Inputs!E8,"")</f>
        <v/>
      </c>
      <c r="G9" s="21" t="str">
        <f aca="false">IFERROR((Inputs!F8-Inputs!F9)/Inputs!F8,"")</f>
        <v/>
      </c>
      <c r="H9" s="21" t="str">
        <f aca="false">IFERROR((Inputs!G8-Inputs!G9)/Inputs!G8,"")</f>
        <v/>
      </c>
      <c r="I9" s="21" t="str">
        <f aca="false">IFERROR((Inputs!H8-Inputs!H9)/Inputs!H8,"")</f>
        <v/>
      </c>
      <c r="J9" s="21" t="str">
        <f aca="false">IFERROR((Inputs!I8-Inputs!I9)/Inputs!I8,"")</f>
        <v/>
      </c>
      <c r="K9" s="21" t="str">
        <f aca="false">IFERROR((Inputs!J8-Inputs!J9)/Inputs!J8,"")</f>
        <v/>
      </c>
      <c r="L9" s="21" t="str">
        <f aca="false">IFERROR((Inputs!K8-Inputs!K9)/Inputs!K8,"")</f>
        <v/>
      </c>
      <c r="M9" s="21" t="str">
        <f aca="false">IFERROR((Inputs!L8-Inputs!L9)/Inputs!L8,"")</f>
        <v/>
      </c>
      <c r="N9" s="21" t="str">
        <f aca="false">IFERROR((Inputs!M8-Inputs!M9)/Inputs!M8,"")</f>
        <v/>
      </c>
      <c r="O9" s="22" t="n">
        <v>0.35</v>
      </c>
      <c r="P9" s="6" t="s">
        <v>68</v>
      </c>
      <c r="Q9" s="23" t="n">
        <f aca="false">INDEX(C9:N9,$C$5)</f>
        <v>0.4</v>
      </c>
      <c r="R9" s="24" t="str">
        <f aca="false">IF(OR(Q9="",O9=""),"No data",IF(P9="&gt;=",IF(Q9&gt;=O9,"On track","Off track"),IF(Q9&lt;=O9,"On track","Off track")))</f>
        <v>On track</v>
      </c>
    </row>
    <row r="10" customFormat="false" ht="15" hidden="false" customHeight="false" outlineLevel="0" collapsed="false">
      <c r="A10" s="14" t="s">
        <v>71</v>
      </c>
      <c r="B10" s="20" t="s">
        <v>72</v>
      </c>
      <c r="C10" s="21" t="n">
        <f aca="false">IFERROR(Inputs!B10/Inputs!B8,"")</f>
        <v>0.25</v>
      </c>
      <c r="D10" s="21" t="str">
        <f aca="false">IFERROR(Inputs!C10/Inputs!C8,"")</f>
        <v/>
      </c>
      <c r="E10" s="21" t="str">
        <f aca="false">IFERROR(Inputs!D10/Inputs!D8,"")</f>
        <v/>
      </c>
      <c r="F10" s="21" t="str">
        <f aca="false">IFERROR(Inputs!E10/Inputs!E8,"")</f>
        <v/>
      </c>
      <c r="G10" s="21" t="str">
        <f aca="false">IFERROR(Inputs!F10/Inputs!F8,"")</f>
        <v/>
      </c>
      <c r="H10" s="21" t="str">
        <f aca="false">IFERROR(Inputs!G10/Inputs!G8,"")</f>
        <v/>
      </c>
      <c r="I10" s="21" t="str">
        <f aca="false">IFERROR(Inputs!H10/Inputs!H8,"")</f>
        <v/>
      </c>
      <c r="J10" s="21" t="str">
        <f aca="false">IFERROR(Inputs!I10/Inputs!I8,"")</f>
        <v/>
      </c>
      <c r="K10" s="21" t="str">
        <f aca="false">IFERROR(Inputs!J10/Inputs!J8,"")</f>
        <v/>
      </c>
      <c r="L10" s="21" t="str">
        <f aca="false">IFERROR(Inputs!K10/Inputs!K8,"")</f>
        <v/>
      </c>
      <c r="M10" s="21" t="str">
        <f aca="false">IFERROR(Inputs!L10/Inputs!L8,"")</f>
        <v/>
      </c>
      <c r="N10" s="21" t="str">
        <f aca="false">IFERROR(Inputs!M10/Inputs!M8,"")</f>
        <v/>
      </c>
      <c r="O10" s="22" t="n">
        <v>0.25</v>
      </c>
      <c r="P10" s="6" t="s">
        <v>73</v>
      </c>
      <c r="Q10" s="23" t="n">
        <f aca="false">INDEX(C10:N10,$C$5)</f>
        <v>0.25</v>
      </c>
      <c r="R10" s="24" t="str">
        <f aca="false">IF(OR(Q10="",O10=""),"No data",IF(P10="&gt;=",IF(Q10&gt;=O10,"On track","Off track"),IF(Q10&lt;=O10,"On track","Off track")))</f>
        <v>On track</v>
      </c>
    </row>
    <row r="11" customFormat="false" ht="15" hidden="false" customHeight="false" outlineLevel="0" collapsed="false">
      <c r="A11" s="14" t="s">
        <v>74</v>
      </c>
      <c r="B11" s="20" t="s">
        <v>75</v>
      </c>
      <c r="C11" s="21" t="n">
        <f aca="false">IFERROR((Inputs!B8-Inputs!B9-Inputs!B10)/Inputs!B8,"")</f>
        <v>0.15</v>
      </c>
      <c r="D11" s="21" t="str">
        <f aca="false">IFERROR((Inputs!C8-Inputs!C9-Inputs!C10)/Inputs!C8,"")</f>
        <v/>
      </c>
      <c r="E11" s="21" t="str">
        <f aca="false">IFERROR((Inputs!D8-Inputs!D9-Inputs!D10)/Inputs!D8,"")</f>
        <v/>
      </c>
      <c r="F11" s="21" t="str">
        <f aca="false">IFERROR((Inputs!E8-Inputs!E9-Inputs!E10)/Inputs!E8,"")</f>
        <v/>
      </c>
      <c r="G11" s="21" t="str">
        <f aca="false">IFERROR((Inputs!F8-Inputs!F9-Inputs!F10)/Inputs!F8,"")</f>
        <v/>
      </c>
      <c r="H11" s="21" t="str">
        <f aca="false">IFERROR((Inputs!G8-Inputs!G9-Inputs!G10)/Inputs!G8,"")</f>
        <v/>
      </c>
      <c r="I11" s="21" t="str">
        <f aca="false">IFERROR((Inputs!H8-Inputs!H9-Inputs!H10)/Inputs!H8,"")</f>
        <v/>
      </c>
      <c r="J11" s="21" t="str">
        <f aca="false">IFERROR((Inputs!I8-Inputs!I9-Inputs!I10)/Inputs!I8,"")</f>
        <v/>
      </c>
      <c r="K11" s="21" t="str">
        <f aca="false">IFERROR((Inputs!J8-Inputs!J9-Inputs!J10)/Inputs!J8,"")</f>
        <v/>
      </c>
      <c r="L11" s="21" t="str">
        <f aca="false">IFERROR((Inputs!K8-Inputs!K9-Inputs!K10)/Inputs!K8,"")</f>
        <v/>
      </c>
      <c r="M11" s="21" t="str">
        <f aca="false">IFERROR((Inputs!L8-Inputs!L9-Inputs!L10)/Inputs!L8,"")</f>
        <v/>
      </c>
      <c r="N11" s="21" t="str">
        <f aca="false">IFERROR((Inputs!M8-Inputs!M9-Inputs!M10)/Inputs!M8,"")</f>
        <v/>
      </c>
      <c r="O11" s="22" t="n">
        <v>0.1</v>
      </c>
      <c r="P11" s="6" t="s">
        <v>68</v>
      </c>
      <c r="Q11" s="23" t="n">
        <f aca="false">INDEX(C11:N11,$C$5)</f>
        <v>0.15</v>
      </c>
      <c r="R11" s="24" t="str">
        <f aca="false">IF(OR(Q11="",O11=""),"No data",IF(P11="&gt;=",IF(Q11&gt;=O11,"On track","Off track"),IF(Q11&lt;=O11,"On track","Off track")))</f>
        <v>On track</v>
      </c>
    </row>
    <row r="12" customFormat="false" ht="15" hidden="false" customHeight="false" outlineLevel="0" collapsed="false">
      <c r="A12" s="14" t="s">
        <v>76</v>
      </c>
      <c r="B12" s="20" t="s">
        <v>77</v>
      </c>
      <c r="C12" s="21" t="n">
        <f aca="false">IFERROR(Inputs!B13/Inputs!B8,"")</f>
        <v>0.0916666666666667</v>
      </c>
      <c r="D12" s="21" t="str">
        <f aca="false">IFERROR(Inputs!C13/Inputs!C8,"")</f>
        <v/>
      </c>
      <c r="E12" s="21" t="str">
        <f aca="false">IFERROR(Inputs!D13/Inputs!D8,"")</f>
        <v/>
      </c>
      <c r="F12" s="21" t="str">
        <f aca="false">IFERROR(Inputs!E13/Inputs!E8,"")</f>
        <v/>
      </c>
      <c r="G12" s="21" t="str">
        <f aca="false">IFERROR(Inputs!F13/Inputs!F8,"")</f>
        <v/>
      </c>
      <c r="H12" s="21" t="str">
        <f aca="false">IFERROR(Inputs!G13/Inputs!G8,"")</f>
        <v/>
      </c>
      <c r="I12" s="21" t="str">
        <f aca="false">IFERROR(Inputs!H13/Inputs!H8,"")</f>
        <v/>
      </c>
      <c r="J12" s="21" t="str">
        <f aca="false">IFERROR(Inputs!I13/Inputs!I8,"")</f>
        <v/>
      </c>
      <c r="K12" s="21" t="str">
        <f aca="false">IFERROR(Inputs!J13/Inputs!J8,"")</f>
        <v/>
      </c>
      <c r="L12" s="21" t="str">
        <f aca="false">IFERROR(Inputs!K13/Inputs!K8,"")</f>
        <v/>
      </c>
      <c r="M12" s="21" t="str">
        <f aca="false">IFERROR(Inputs!L13/Inputs!L8,"")</f>
        <v/>
      </c>
      <c r="N12" s="21" t="str">
        <f aca="false">IFERROR(Inputs!M13/Inputs!M8,"")</f>
        <v/>
      </c>
      <c r="O12" s="22" t="n">
        <v>0.07</v>
      </c>
      <c r="P12" s="6" t="s">
        <v>68</v>
      </c>
      <c r="Q12" s="23" t="n">
        <f aca="false">INDEX(C12:N12,$C$5)</f>
        <v>0.0916666666666667</v>
      </c>
      <c r="R12" s="24" t="str">
        <f aca="false">IF(OR(Q12="",O12=""),"No data",IF(P12="&gt;=",IF(Q12&gt;=O12,"On track","Off track"),IF(Q12&lt;=O12,"On track","Off track")))</f>
        <v>On track</v>
      </c>
    </row>
    <row r="13" customFormat="false" ht="15" hidden="false" customHeight="false" outlineLevel="0" collapsed="false">
      <c r="A13" s="14" t="s">
        <v>78</v>
      </c>
      <c r="B13" s="20" t="s">
        <v>79</v>
      </c>
      <c r="C13" s="25" t="n">
        <f aca="false">IFERROR(Inputs!B18/Inputs!B20,"")</f>
        <v>2.73333333333333</v>
      </c>
      <c r="D13" s="25" t="str">
        <f aca="false">IFERROR(Inputs!C18/Inputs!C20,"")</f>
        <v/>
      </c>
      <c r="E13" s="25" t="str">
        <f aca="false">IFERROR(Inputs!D18/Inputs!D20,"")</f>
        <v/>
      </c>
      <c r="F13" s="25" t="str">
        <f aca="false">IFERROR(Inputs!E18/Inputs!E20,"")</f>
        <v/>
      </c>
      <c r="G13" s="25" t="str">
        <f aca="false">IFERROR(Inputs!F18/Inputs!F20,"")</f>
        <v/>
      </c>
      <c r="H13" s="25" t="str">
        <f aca="false">IFERROR(Inputs!G18/Inputs!G20,"")</f>
        <v/>
      </c>
      <c r="I13" s="25" t="str">
        <f aca="false">IFERROR(Inputs!H18/Inputs!H20,"")</f>
        <v/>
      </c>
      <c r="J13" s="25" t="str">
        <f aca="false">IFERROR(Inputs!I18/Inputs!I20,"")</f>
        <v/>
      </c>
      <c r="K13" s="25" t="str">
        <f aca="false">IFERROR(Inputs!J18/Inputs!J20,"")</f>
        <v/>
      </c>
      <c r="L13" s="25" t="str">
        <f aca="false">IFERROR(Inputs!K18/Inputs!K20,"")</f>
        <v/>
      </c>
      <c r="M13" s="25" t="str">
        <f aca="false">IFERROR(Inputs!L18/Inputs!L20,"")</f>
        <v/>
      </c>
      <c r="N13" s="25" t="str">
        <f aca="false">IFERROR(Inputs!M18/Inputs!M20,"")</f>
        <v/>
      </c>
      <c r="O13" s="26" t="n">
        <v>1.5</v>
      </c>
      <c r="P13" s="6" t="s">
        <v>68</v>
      </c>
      <c r="Q13" s="27" t="n">
        <f aca="false">INDEX(C13:N13,$C$5)</f>
        <v>2.73333333333333</v>
      </c>
      <c r="R13" s="24" t="str">
        <f aca="false">IF(OR(Q13="",O13=""),"No data",IF(P13="&gt;=",IF(Q13&gt;=O13,"On track","Off track"),IF(Q13&lt;=O13,"On track","Off track")))</f>
        <v>On track</v>
      </c>
    </row>
    <row r="14" customFormat="false" ht="15" hidden="false" customHeight="false" outlineLevel="0" collapsed="false">
      <c r="A14" s="14" t="s">
        <v>80</v>
      </c>
      <c r="B14" s="20" t="s">
        <v>81</v>
      </c>
      <c r="C14" s="25" t="n">
        <f aca="false">IFERROR((Inputs!B15+Inputs!B16)/Inputs!B20,"")</f>
        <v>2.63333333333333</v>
      </c>
      <c r="D14" s="25" t="str">
        <f aca="false">IFERROR((Inputs!C15+Inputs!C16)/Inputs!C20,"")</f>
        <v/>
      </c>
      <c r="E14" s="25" t="str">
        <f aca="false">IFERROR((Inputs!D15+Inputs!D16)/Inputs!D20,"")</f>
        <v/>
      </c>
      <c r="F14" s="25" t="str">
        <f aca="false">IFERROR((Inputs!E15+Inputs!E16)/Inputs!E20,"")</f>
        <v/>
      </c>
      <c r="G14" s="25" t="str">
        <f aca="false">IFERROR((Inputs!F15+Inputs!F16)/Inputs!F20,"")</f>
        <v/>
      </c>
      <c r="H14" s="25" t="str">
        <f aca="false">IFERROR((Inputs!G15+Inputs!G16)/Inputs!G20,"")</f>
        <v/>
      </c>
      <c r="I14" s="25" t="str">
        <f aca="false">IFERROR((Inputs!H15+Inputs!H16)/Inputs!H20,"")</f>
        <v/>
      </c>
      <c r="J14" s="25" t="str">
        <f aca="false">IFERROR((Inputs!I15+Inputs!I16)/Inputs!I20,"")</f>
        <v/>
      </c>
      <c r="K14" s="25" t="str">
        <f aca="false">IFERROR((Inputs!J15+Inputs!J16)/Inputs!J20,"")</f>
        <v/>
      </c>
      <c r="L14" s="25" t="str">
        <f aca="false">IFERROR((Inputs!K15+Inputs!K16)/Inputs!K20,"")</f>
        <v/>
      </c>
      <c r="M14" s="25" t="str">
        <f aca="false">IFERROR((Inputs!L15+Inputs!L16)/Inputs!L20,"")</f>
        <v/>
      </c>
      <c r="N14" s="25" t="str">
        <f aca="false">IFERROR((Inputs!M15+Inputs!M16)/Inputs!M20,"")</f>
        <v/>
      </c>
      <c r="O14" s="26" t="n">
        <v>1</v>
      </c>
      <c r="P14" s="6" t="s">
        <v>68</v>
      </c>
      <c r="Q14" s="27" t="n">
        <f aca="false">INDEX(C14:N14,$C$5)</f>
        <v>2.63333333333333</v>
      </c>
      <c r="R14" s="24" t="str">
        <f aca="false">IF(OR(Q14="",O14=""),"No data",IF(P14="&gt;=",IF(Q14&gt;=O14,"On track","Off track"),IF(Q14&lt;=O14,"On track","Off track")))</f>
        <v>On track</v>
      </c>
    </row>
    <row r="15" customFormat="false" ht="15" hidden="false" customHeight="false" outlineLevel="0" collapsed="false">
      <c r="A15" s="14" t="s">
        <v>82</v>
      </c>
      <c r="B15" s="20" t="s">
        <v>83</v>
      </c>
      <c r="C15" s="28" t="n">
        <f aca="false">IFERROR(Inputs!B15/(Inputs!B9+Inputs!B10),"")</f>
        <v>1.81372549019608</v>
      </c>
      <c r="D15" s="28" t="str">
        <f aca="false">IFERROR(Inputs!C15/(Inputs!C9+Inputs!C10),"")</f>
        <v/>
      </c>
      <c r="E15" s="28" t="str">
        <f aca="false">IFERROR(Inputs!D15/(Inputs!D9+Inputs!D10),"")</f>
        <v/>
      </c>
      <c r="F15" s="28" t="str">
        <f aca="false">IFERROR(Inputs!E15/(Inputs!E9+Inputs!E10),"")</f>
        <v/>
      </c>
      <c r="G15" s="28" t="str">
        <f aca="false">IFERROR(Inputs!F15/(Inputs!F9+Inputs!F10),"")</f>
        <v/>
      </c>
      <c r="H15" s="28" t="str">
        <f aca="false">IFERROR(Inputs!G15/(Inputs!G9+Inputs!G10),"")</f>
        <v/>
      </c>
      <c r="I15" s="28" t="str">
        <f aca="false">IFERROR(Inputs!H15/(Inputs!H9+Inputs!H10),"")</f>
        <v/>
      </c>
      <c r="J15" s="28" t="str">
        <f aca="false">IFERROR(Inputs!I15/(Inputs!I9+Inputs!I10),"")</f>
        <v/>
      </c>
      <c r="K15" s="28" t="str">
        <f aca="false">IFERROR(Inputs!J15/(Inputs!J9+Inputs!J10),"")</f>
        <v/>
      </c>
      <c r="L15" s="28" t="str">
        <f aca="false">IFERROR(Inputs!K15/(Inputs!K9+Inputs!K10),"")</f>
        <v/>
      </c>
      <c r="M15" s="28" t="str">
        <f aca="false">IFERROR(Inputs!L15/(Inputs!L9+Inputs!L10),"")</f>
        <v/>
      </c>
      <c r="N15" s="28" t="str">
        <f aca="false">IFERROR(Inputs!M15/(Inputs!M9+Inputs!M10),"")</f>
        <v/>
      </c>
      <c r="O15" s="29" t="n">
        <v>2</v>
      </c>
      <c r="P15" s="6" t="s">
        <v>68</v>
      </c>
      <c r="Q15" s="30" t="n">
        <f aca="false">INDEX(C15:N15,$C$5)</f>
        <v>1.81372549019608</v>
      </c>
      <c r="R15" s="24" t="str">
        <f aca="false">IF(OR(Q15="",O15=""),"No data",IF(P15="&gt;=",IF(Q15&gt;=O15,"On track","Off track"),IF(Q15&lt;=O15,"On track","Off track")))</f>
        <v>Off track</v>
      </c>
    </row>
    <row r="16" customFormat="false" ht="15" hidden="false" customHeight="false" outlineLevel="0" collapsed="false">
      <c r="A16" s="14" t="s">
        <v>84</v>
      </c>
      <c r="B16" s="20" t="s">
        <v>85</v>
      </c>
      <c r="C16" s="31" t="n">
        <f aca="false">IFERROR(Inputs!B16/Inputs!B8*30,"")</f>
        <v>52.5</v>
      </c>
      <c r="D16" s="31" t="str">
        <f aca="false">IFERROR(Inputs!C16/Inputs!C8*30,"")</f>
        <v/>
      </c>
      <c r="E16" s="31" t="str">
        <f aca="false">IFERROR(Inputs!D16/Inputs!D8*30,"")</f>
        <v/>
      </c>
      <c r="F16" s="31" t="str">
        <f aca="false">IFERROR(Inputs!E16/Inputs!E8*30,"")</f>
        <v/>
      </c>
      <c r="G16" s="31" t="str">
        <f aca="false">IFERROR(Inputs!F16/Inputs!F8*30,"")</f>
        <v/>
      </c>
      <c r="H16" s="31" t="str">
        <f aca="false">IFERROR(Inputs!G16/Inputs!G8*30,"")</f>
        <v/>
      </c>
      <c r="I16" s="31" t="str">
        <f aca="false">IFERROR(Inputs!H16/Inputs!H8*30,"")</f>
        <v/>
      </c>
      <c r="J16" s="31" t="str">
        <f aca="false">IFERROR(Inputs!I16/Inputs!I8*30,"")</f>
        <v/>
      </c>
      <c r="K16" s="31" t="str">
        <f aca="false">IFERROR(Inputs!J16/Inputs!J8*30,"")</f>
        <v/>
      </c>
      <c r="L16" s="31" t="str">
        <f aca="false">IFERROR(Inputs!K16/Inputs!K8*30,"")</f>
        <v/>
      </c>
      <c r="M16" s="31" t="str">
        <f aca="false">IFERROR(Inputs!L16/Inputs!L8*30,"")</f>
        <v/>
      </c>
      <c r="N16" s="31" t="str">
        <f aca="false">IFERROR(Inputs!M16/Inputs!M8*30,"")</f>
        <v/>
      </c>
      <c r="O16" s="15" t="n">
        <v>45</v>
      </c>
      <c r="P16" s="6" t="s">
        <v>73</v>
      </c>
      <c r="Q16" s="32" t="n">
        <f aca="false">INDEX(C16:N16,$C$5)</f>
        <v>52.5</v>
      </c>
      <c r="R16" s="24" t="str">
        <f aca="false">IF(OR(Q16="",O16=""),"No data",IF(P16="&gt;=",IF(Q16&gt;=O16,"On track","Off track"),IF(Q16&lt;=O16,"On track","Off track")))</f>
        <v>Off track</v>
      </c>
    </row>
    <row r="17" customFormat="false" ht="15" hidden="false" customHeight="false" outlineLevel="0" collapsed="false">
      <c r="A17" s="14" t="s">
        <v>86</v>
      </c>
      <c r="B17" s="20" t="s">
        <v>87</v>
      </c>
      <c r="C17" s="31" t="n">
        <f aca="false">IFERROR(Inputs!B19/Inputs!B9*30,"")</f>
        <v>26.6666666666667</v>
      </c>
      <c r="D17" s="31" t="str">
        <f aca="false">IFERROR(Inputs!C19/Inputs!C9*30,"")</f>
        <v/>
      </c>
      <c r="E17" s="31" t="str">
        <f aca="false">IFERROR(Inputs!D19/Inputs!D9*30,"")</f>
        <v/>
      </c>
      <c r="F17" s="31" t="str">
        <f aca="false">IFERROR(Inputs!E19/Inputs!E9*30,"")</f>
        <v/>
      </c>
      <c r="G17" s="31" t="str">
        <f aca="false">IFERROR(Inputs!F19/Inputs!F9*30,"")</f>
        <v/>
      </c>
      <c r="H17" s="31" t="str">
        <f aca="false">IFERROR(Inputs!G19/Inputs!G9*30,"")</f>
        <v/>
      </c>
      <c r="I17" s="31" t="str">
        <f aca="false">IFERROR(Inputs!H19/Inputs!H9*30,"")</f>
        <v/>
      </c>
      <c r="J17" s="31" t="str">
        <f aca="false">IFERROR(Inputs!I19/Inputs!I9*30,"")</f>
        <v/>
      </c>
      <c r="K17" s="31" t="str">
        <f aca="false">IFERROR(Inputs!J19/Inputs!J9*30,"")</f>
        <v/>
      </c>
      <c r="L17" s="31" t="str">
        <f aca="false">IFERROR(Inputs!K19/Inputs!K9*30,"")</f>
        <v/>
      </c>
      <c r="M17" s="31" t="str">
        <f aca="false">IFERROR(Inputs!L19/Inputs!L9*30,"")</f>
        <v/>
      </c>
      <c r="N17" s="31" t="str">
        <f aca="false">IFERROR(Inputs!M19/Inputs!M9*30,"")</f>
        <v/>
      </c>
      <c r="O17" s="15" t="n">
        <v>30</v>
      </c>
      <c r="P17" s="6" t="s">
        <v>68</v>
      </c>
      <c r="Q17" s="32" t="n">
        <f aca="false">INDEX(C17:N17,$C$5)</f>
        <v>26.6666666666667</v>
      </c>
      <c r="R17" s="24" t="str">
        <f aca="false">IF(OR(Q17="",O17=""),"No data",IF(P17="&gt;=",IF(Q17&gt;=O17,"On track","Off track"),IF(Q17&lt;=O17,"On track","Off track")))</f>
        <v>Off track</v>
      </c>
    </row>
    <row r="18" customFormat="false" ht="15" hidden="false" customHeight="false" outlineLevel="0" collapsed="false">
      <c r="A18" s="14" t="s">
        <v>88</v>
      </c>
      <c r="B18" s="20" t="s">
        <v>89</v>
      </c>
      <c r="C18" s="31" t="n">
        <f aca="false">IFERROR(Inputs!B17/Inputs!B9*30,"")</f>
        <v>0</v>
      </c>
      <c r="D18" s="31" t="str">
        <f aca="false">IFERROR(Inputs!C17/Inputs!C9*30,"")</f>
        <v/>
      </c>
      <c r="E18" s="31" t="str">
        <f aca="false">IFERROR(Inputs!D17/Inputs!D9*30,"")</f>
        <v/>
      </c>
      <c r="F18" s="31" t="str">
        <f aca="false">IFERROR(Inputs!E17/Inputs!E9*30,"")</f>
        <v/>
      </c>
      <c r="G18" s="31" t="str">
        <f aca="false">IFERROR(Inputs!F17/Inputs!F9*30,"")</f>
        <v/>
      </c>
      <c r="H18" s="31" t="str">
        <f aca="false">IFERROR(Inputs!G17/Inputs!G9*30,"")</f>
        <v/>
      </c>
      <c r="I18" s="31" t="str">
        <f aca="false">IFERROR(Inputs!H17/Inputs!H9*30,"")</f>
        <v/>
      </c>
      <c r="J18" s="31" t="str">
        <f aca="false">IFERROR(Inputs!I17/Inputs!I9*30,"")</f>
        <v/>
      </c>
      <c r="K18" s="31" t="str">
        <f aca="false">IFERROR(Inputs!J17/Inputs!J9*30,"")</f>
        <v/>
      </c>
      <c r="L18" s="31" t="str">
        <f aca="false">IFERROR(Inputs!K17/Inputs!K9*30,"")</f>
        <v/>
      </c>
      <c r="M18" s="31" t="str">
        <f aca="false">IFERROR(Inputs!L17/Inputs!L9*30,"")</f>
        <v/>
      </c>
      <c r="N18" s="31" t="str">
        <f aca="false">IFERROR(Inputs!M17/Inputs!M9*30,"")</f>
        <v/>
      </c>
      <c r="O18" s="15" t="n">
        <v>60</v>
      </c>
      <c r="P18" s="6" t="s">
        <v>73</v>
      </c>
      <c r="Q18" s="32" t="n">
        <f aca="false">INDEX(C18:N18,$C$5)</f>
        <v>0</v>
      </c>
      <c r="R18" s="24" t="str">
        <f aca="false">IF(OR(Q18="",O18=""),"No data",IF(P18="&gt;=",IF(Q18&gt;=O18,"On track","Off track"),IF(Q18&lt;=O18,"On track","Off track")))</f>
        <v>On track</v>
      </c>
    </row>
    <row r="19" customFormat="false" ht="15" hidden="false" customHeight="false" outlineLevel="0" collapsed="false">
      <c r="A19" s="14" t="s">
        <v>90</v>
      </c>
      <c r="B19" s="20" t="s">
        <v>91</v>
      </c>
      <c r="C19" s="31" t="n">
        <f aca="false">IFERROR(IF(OR(C16="",C17=""),"",C16+N(C18)-C17),"")</f>
        <v>25.8333333333333</v>
      </c>
      <c r="D19" s="31" t="str">
        <f aca="false">IFERROR(IF(OR(D16="",D17=""),"",D16+N(D18)-D17),"")</f>
        <v/>
      </c>
      <c r="E19" s="31" t="str">
        <f aca="false">IFERROR(IF(OR(E16="",E17=""),"",E16+N(E18)-E17),"")</f>
        <v/>
      </c>
      <c r="F19" s="31" t="str">
        <f aca="false">IFERROR(IF(OR(F16="",F17=""),"",F16+N(F18)-F17),"")</f>
        <v/>
      </c>
      <c r="G19" s="31" t="str">
        <f aca="false">IFERROR(IF(OR(G16="",G17=""),"",G16+N(G18)-G17),"")</f>
        <v/>
      </c>
      <c r="H19" s="31" t="str">
        <f aca="false">IFERROR(IF(OR(H16="",H17=""),"",H16+N(H18)-H17),"")</f>
        <v/>
      </c>
      <c r="I19" s="31" t="str">
        <f aca="false">IFERROR(IF(OR(I16="",I17=""),"",I16+N(I18)-I17),"")</f>
        <v/>
      </c>
      <c r="J19" s="31" t="str">
        <f aca="false">IFERROR(IF(OR(J16="",J17=""),"",J16+N(J18)-J17),"")</f>
        <v/>
      </c>
      <c r="K19" s="31" t="str">
        <f aca="false">IFERROR(IF(OR(K16="",K17=""),"",K16+N(K18)-K17),"")</f>
        <v/>
      </c>
      <c r="L19" s="31" t="str">
        <f aca="false">IFERROR(IF(OR(L16="",L17=""),"",L16+N(L18)-L17),"")</f>
        <v/>
      </c>
      <c r="M19" s="31" t="str">
        <f aca="false">IFERROR(IF(OR(M16="",M17=""),"",M16+N(M18)-M17),"")</f>
        <v/>
      </c>
      <c r="N19" s="31" t="str">
        <f aca="false">IFERROR(IF(OR(N16="",N17=""),"",N16+N(N18)-N17),"")</f>
        <v/>
      </c>
      <c r="O19" s="15" t="n">
        <v>45</v>
      </c>
      <c r="P19" s="6" t="s">
        <v>73</v>
      </c>
      <c r="Q19" s="32" t="n">
        <f aca="false">INDEX(C19:N19,$C$5)</f>
        <v>25.8333333333333</v>
      </c>
      <c r="R19" s="24" t="str">
        <f aca="false">IF(OR(Q19="",O19=""),"No data",IF(P19="&gt;=",IF(Q19&gt;=O19,"On track","Off track"),IF(Q19&lt;=O19,"On track","Off track")))</f>
        <v>On track</v>
      </c>
    </row>
    <row r="20" customFormat="false" ht="15" hidden="false" customHeight="false" outlineLevel="0" collapsed="false">
      <c r="A20" s="14" t="s">
        <v>92</v>
      </c>
      <c r="B20" s="20" t="s">
        <v>93</v>
      </c>
      <c r="C20" s="33" t="n">
        <f aca="false">IFERROR(Inputs!B8*12/Inputs!B16,"")</f>
        <v>6.85714285714286</v>
      </c>
      <c r="D20" s="33" t="str">
        <f aca="false">IFERROR(Inputs!C8*12/Inputs!C16,"")</f>
        <v/>
      </c>
      <c r="E20" s="33" t="str">
        <f aca="false">IFERROR(Inputs!D8*12/Inputs!D16,"")</f>
        <v/>
      </c>
      <c r="F20" s="33" t="str">
        <f aca="false">IFERROR(Inputs!E8*12/Inputs!E16,"")</f>
        <v/>
      </c>
      <c r="G20" s="33" t="str">
        <f aca="false">IFERROR(Inputs!F8*12/Inputs!F16,"")</f>
        <v/>
      </c>
      <c r="H20" s="33" t="str">
        <f aca="false">IFERROR(Inputs!G8*12/Inputs!G16,"")</f>
        <v/>
      </c>
      <c r="I20" s="33" t="str">
        <f aca="false">IFERROR(Inputs!H8*12/Inputs!H16,"")</f>
        <v/>
      </c>
      <c r="J20" s="33" t="str">
        <f aca="false">IFERROR(Inputs!I8*12/Inputs!I16,"")</f>
        <v/>
      </c>
      <c r="K20" s="33" t="str">
        <f aca="false">IFERROR(Inputs!J8*12/Inputs!J16,"")</f>
        <v/>
      </c>
      <c r="L20" s="33" t="str">
        <f aca="false">IFERROR(Inputs!K8*12/Inputs!K16,"")</f>
        <v/>
      </c>
      <c r="M20" s="33" t="str">
        <f aca="false">IFERROR(Inputs!L8*12/Inputs!L16,"")</f>
        <v/>
      </c>
      <c r="N20" s="33" t="str">
        <f aca="false">IFERROR(Inputs!M8*12/Inputs!M16,"")</f>
        <v/>
      </c>
      <c r="O20" s="34" t="n">
        <v>8</v>
      </c>
      <c r="P20" s="6" t="s">
        <v>68</v>
      </c>
      <c r="Q20" s="35" t="n">
        <f aca="false">INDEX(C20:N20,$C$5)</f>
        <v>6.85714285714286</v>
      </c>
      <c r="R20" s="24" t="str">
        <f aca="false">IF(OR(Q20="",O20=""),"No data",IF(P20="&gt;=",IF(Q20&gt;=O20,"On track","Off track"),IF(Q20&lt;=O20,"On track","Off track")))</f>
        <v>Off track</v>
      </c>
    </row>
    <row r="21" customFormat="false" ht="15" hidden="false" customHeight="false" outlineLevel="0" collapsed="false">
      <c r="A21" s="14" t="s">
        <v>94</v>
      </c>
      <c r="B21" s="20" t="s">
        <v>95</v>
      </c>
      <c r="C21" s="21" t="n">
        <f aca="false">IFERROR(Inputs!B14/Inputs!B8,"")</f>
        <v>0.4</v>
      </c>
      <c r="D21" s="21" t="str">
        <f aca="false">IFERROR(Inputs!C14/Inputs!C8,"")</f>
        <v/>
      </c>
      <c r="E21" s="21" t="str">
        <f aca="false">IFERROR(Inputs!D14/Inputs!D8,"")</f>
        <v/>
      </c>
      <c r="F21" s="21" t="str">
        <f aca="false">IFERROR(Inputs!E14/Inputs!E8,"")</f>
        <v/>
      </c>
      <c r="G21" s="21" t="str">
        <f aca="false">IFERROR(Inputs!F14/Inputs!F8,"")</f>
        <v/>
      </c>
      <c r="H21" s="21" t="str">
        <f aca="false">IFERROR(Inputs!G14/Inputs!G8,"")</f>
        <v/>
      </c>
      <c r="I21" s="21" t="str">
        <f aca="false">IFERROR(Inputs!H14/Inputs!H8,"")</f>
        <v/>
      </c>
      <c r="J21" s="21" t="str">
        <f aca="false">IFERROR(Inputs!I14/Inputs!I8,"")</f>
        <v/>
      </c>
      <c r="K21" s="21" t="str">
        <f aca="false">IFERROR(Inputs!J14/Inputs!J8,"")</f>
        <v/>
      </c>
      <c r="L21" s="21" t="str">
        <f aca="false">IFERROR(Inputs!K14/Inputs!K8,"")</f>
        <v/>
      </c>
      <c r="M21" s="21" t="str">
        <f aca="false">IFERROR(Inputs!L14/Inputs!L8,"")</f>
        <v/>
      </c>
      <c r="N21" s="21" t="str">
        <f aca="false">IFERROR(Inputs!M14/Inputs!M8,"")</f>
        <v/>
      </c>
      <c r="O21" s="22" t="n">
        <v>0.35</v>
      </c>
      <c r="P21" s="6" t="s">
        <v>73</v>
      </c>
      <c r="Q21" s="23" t="n">
        <f aca="false">INDEX(C21:N21,$C$5)</f>
        <v>0.4</v>
      </c>
      <c r="R21" s="24" t="str">
        <f aca="false">IF(OR(Q21="",O21=""),"No data",IF(P21="&gt;=",IF(Q21&gt;=O21,"On track","Off track"),IF(Q21&lt;=O21,"On track","Off track")))</f>
        <v>Off track</v>
      </c>
    </row>
    <row r="22" customFormat="false" ht="15" hidden="false" customHeight="false" outlineLevel="0" collapsed="false">
      <c r="A22" s="14" t="s">
        <v>96</v>
      </c>
      <c r="B22" s="20" t="s">
        <v>97</v>
      </c>
      <c r="C22" s="36" t="n">
        <f aca="false">IFERROR(Inputs!B8*12/Inputs!B23,"")</f>
        <v>120000</v>
      </c>
      <c r="D22" s="36" t="str">
        <f aca="false">IFERROR(Inputs!C8*12/Inputs!C23,"")</f>
        <v/>
      </c>
      <c r="E22" s="36" t="str">
        <f aca="false">IFERROR(Inputs!D8*12/Inputs!D23,"")</f>
        <v/>
      </c>
      <c r="F22" s="36" t="str">
        <f aca="false">IFERROR(Inputs!E8*12/Inputs!E23,"")</f>
        <v/>
      </c>
      <c r="G22" s="36" t="str">
        <f aca="false">IFERROR(Inputs!F8*12/Inputs!F23,"")</f>
        <v/>
      </c>
      <c r="H22" s="36" t="str">
        <f aca="false">IFERROR(Inputs!G8*12/Inputs!G23,"")</f>
        <v/>
      </c>
      <c r="I22" s="36" t="str">
        <f aca="false">IFERROR(Inputs!H8*12/Inputs!H23,"")</f>
        <v/>
      </c>
      <c r="J22" s="36" t="str">
        <f aca="false">IFERROR(Inputs!I8*12/Inputs!I23,"")</f>
        <v/>
      </c>
      <c r="K22" s="36" t="str">
        <f aca="false">IFERROR(Inputs!J8*12/Inputs!J23,"")</f>
        <v/>
      </c>
      <c r="L22" s="36" t="str">
        <f aca="false">IFERROR(Inputs!K8*12/Inputs!K23,"")</f>
        <v/>
      </c>
      <c r="M22" s="36" t="str">
        <f aca="false">IFERROR(Inputs!L8*12/Inputs!L23,"")</f>
        <v/>
      </c>
      <c r="N22" s="36" t="str">
        <f aca="false">IFERROR(Inputs!M8*12/Inputs!M23,"")</f>
        <v/>
      </c>
      <c r="O22" s="18" t="n">
        <v>120000</v>
      </c>
      <c r="P22" s="6" t="s">
        <v>68</v>
      </c>
      <c r="Q22" s="37" t="n">
        <f aca="false">INDEX(C22:N22,$C$5)</f>
        <v>120000</v>
      </c>
      <c r="R22" s="24" t="str">
        <f aca="false">IF(OR(Q22="",O22=""),"No data",IF(P22="&gt;=",IF(Q22&gt;=O22,"On track","Off track"),IF(Q22&lt;=O22,"On track","Off track")))</f>
        <v>On track</v>
      </c>
    </row>
    <row r="23" customFormat="false" ht="15" hidden="false" customHeight="false" outlineLevel="0" collapsed="false">
      <c r="A23" s="14" t="s">
        <v>98</v>
      </c>
      <c r="B23" s="20" t="s">
        <v>99</v>
      </c>
      <c r="C23" s="25" t="n">
        <f aca="false">IFERROR(Inputs!B21/Inputs!B22,"")</f>
        <v>0.538461538461538</v>
      </c>
      <c r="D23" s="25" t="str">
        <f aca="false">IFERROR(Inputs!C21/Inputs!C22,"")</f>
        <v/>
      </c>
      <c r="E23" s="25" t="str">
        <f aca="false">IFERROR(Inputs!D21/Inputs!D22,"")</f>
        <v/>
      </c>
      <c r="F23" s="25" t="str">
        <f aca="false">IFERROR(Inputs!E21/Inputs!E22,"")</f>
        <v/>
      </c>
      <c r="G23" s="25" t="str">
        <f aca="false">IFERROR(Inputs!F21/Inputs!F22,"")</f>
        <v/>
      </c>
      <c r="H23" s="25" t="str">
        <f aca="false">IFERROR(Inputs!G21/Inputs!G22,"")</f>
        <v/>
      </c>
      <c r="I23" s="25" t="str">
        <f aca="false">IFERROR(Inputs!H21/Inputs!H22,"")</f>
        <v/>
      </c>
      <c r="J23" s="25" t="str">
        <f aca="false">IFERROR(Inputs!I21/Inputs!I22,"")</f>
        <v/>
      </c>
      <c r="K23" s="25" t="str">
        <f aca="false">IFERROR(Inputs!J21/Inputs!J22,"")</f>
        <v/>
      </c>
      <c r="L23" s="25" t="str">
        <f aca="false">IFERROR(Inputs!K21/Inputs!K22,"")</f>
        <v/>
      </c>
      <c r="M23" s="25" t="str">
        <f aca="false">IFERROR(Inputs!L21/Inputs!L22,"")</f>
        <v/>
      </c>
      <c r="N23" s="25" t="str">
        <f aca="false">IFERROR(Inputs!M21/Inputs!M22,"")</f>
        <v/>
      </c>
      <c r="O23" s="26" t="n">
        <v>2</v>
      </c>
      <c r="P23" s="6" t="s">
        <v>73</v>
      </c>
      <c r="Q23" s="27" t="n">
        <f aca="false">INDEX(C23:N23,$C$5)</f>
        <v>0.538461538461538</v>
      </c>
      <c r="R23" s="24" t="str">
        <f aca="false">IF(OR(Q23="",O23=""),"No data",IF(P23="&gt;=",IF(Q23&gt;=O23,"On track","Off track"),IF(Q23&lt;=O23,"On track","Off track")))</f>
        <v>On track</v>
      </c>
    </row>
    <row r="24" customFormat="false" ht="15" hidden="false" customHeight="false" outlineLevel="0" collapsed="false">
      <c r="A24" s="14" t="s">
        <v>100</v>
      </c>
      <c r="B24" s="20" t="s">
        <v>101</v>
      </c>
      <c r="C24" s="33" t="n">
        <f aca="false">IFERROR((Inputs!B8-Inputs!B9-Inputs!B10-Inputs!B11)/Inputs!B12,"")</f>
        <v>17.2222222222222</v>
      </c>
      <c r="D24" s="33" t="str">
        <f aca="false">IFERROR((Inputs!C8-Inputs!C9-Inputs!C10-Inputs!C11)/Inputs!C12,"")</f>
        <v/>
      </c>
      <c r="E24" s="33" t="str">
        <f aca="false">IFERROR((Inputs!D8-Inputs!D9-Inputs!D10-Inputs!D11)/Inputs!D12,"")</f>
        <v/>
      </c>
      <c r="F24" s="33" t="str">
        <f aca="false">IFERROR((Inputs!E8-Inputs!E9-Inputs!E10-Inputs!E11)/Inputs!E12,"")</f>
        <v/>
      </c>
      <c r="G24" s="33" t="str">
        <f aca="false">IFERROR((Inputs!F8-Inputs!F9-Inputs!F10-Inputs!F11)/Inputs!F12,"")</f>
        <v/>
      </c>
      <c r="H24" s="33" t="str">
        <f aca="false">IFERROR((Inputs!G8-Inputs!G9-Inputs!G10-Inputs!G11)/Inputs!G12,"")</f>
        <v/>
      </c>
      <c r="I24" s="33" t="str">
        <f aca="false">IFERROR((Inputs!H8-Inputs!H9-Inputs!H10-Inputs!H11)/Inputs!H12,"")</f>
        <v/>
      </c>
      <c r="J24" s="33" t="str">
        <f aca="false">IFERROR((Inputs!I8-Inputs!I9-Inputs!I10-Inputs!I11)/Inputs!I12,"")</f>
        <v/>
      </c>
      <c r="K24" s="33" t="str">
        <f aca="false">IFERROR((Inputs!J8-Inputs!J9-Inputs!J10-Inputs!J11)/Inputs!J12,"")</f>
        <v/>
      </c>
      <c r="L24" s="33" t="str">
        <f aca="false">IFERROR((Inputs!K8-Inputs!K9-Inputs!K10-Inputs!K11)/Inputs!K12,"")</f>
        <v/>
      </c>
      <c r="M24" s="33" t="str">
        <f aca="false">IFERROR((Inputs!L8-Inputs!L9-Inputs!L10-Inputs!L11)/Inputs!L12,"")</f>
        <v/>
      </c>
      <c r="N24" s="33" t="str">
        <f aca="false">IFERROR((Inputs!M8-Inputs!M9-Inputs!M10-Inputs!M11)/Inputs!M12,"")</f>
        <v/>
      </c>
      <c r="O24" s="34" t="n">
        <v>3</v>
      </c>
      <c r="P24" s="6" t="s">
        <v>68</v>
      </c>
      <c r="Q24" s="35" t="n">
        <f aca="false">INDEX(C24:N24,$C$5)</f>
        <v>17.2222222222222</v>
      </c>
      <c r="R24" s="24" t="str">
        <f aca="false">IF(OR(Q24="",O24=""),"No data",IF(P24="&gt;=",IF(Q24&gt;=O24,"On track","Off track"),IF(Q24&lt;=O24,"On track","Off track")))</f>
        <v>On track</v>
      </c>
    </row>
    <row r="25" customFormat="false" ht="15" hidden="false" customHeight="false" outlineLevel="0" collapsed="false">
      <c r="A25" s="14" t="s">
        <v>102</v>
      </c>
      <c r="B25" s="20" t="s">
        <v>103</v>
      </c>
      <c r="C25" s="21" t="n">
        <f aca="false">IFERROR(Inputs!B25/Inputs!B24,"")</f>
        <v>0.0208333333333333</v>
      </c>
      <c r="D25" s="21" t="str">
        <f aca="false">IFERROR(Inputs!C25/Inputs!C24,"")</f>
        <v/>
      </c>
      <c r="E25" s="21" t="str">
        <f aca="false">IFERROR(Inputs!D25/Inputs!D24,"")</f>
        <v/>
      </c>
      <c r="F25" s="21" t="str">
        <f aca="false">IFERROR(Inputs!E25/Inputs!E24,"")</f>
        <v/>
      </c>
      <c r="G25" s="21" t="str">
        <f aca="false">IFERROR(Inputs!F25/Inputs!F24,"")</f>
        <v/>
      </c>
      <c r="H25" s="21" t="str">
        <f aca="false">IFERROR(Inputs!G25/Inputs!G24,"")</f>
        <v/>
      </c>
      <c r="I25" s="21" t="str">
        <f aca="false">IFERROR(Inputs!H25/Inputs!H24,"")</f>
        <v/>
      </c>
      <c r="J25" s="21" t="str">
        <f aca="false">IFERROR(Inputs!I25/Inputs!I24,"")</f>
        <v/>
      </c>
      <c r="K25" s="21" t="str">
        <f aca="false">IFERROR(Inputs!J25/Inputs!J24,"")</f>
        <v/>
      </c>
      <c r="L25" s="21" t="str">
        <f aca="false">IFERROR(Inputs!K25/Inputs!K24,"")</f>
        <v/>
      </c>
      <c r="M25" s="21" t="str">
        <f aca="false">IFERROR(Inputs!L25/Inputs!L24,"")</f>
        <v/>
      </c>
      <c r="N25" s="21" t="str">
        <f aca="false">IFERROR(Inputs!M25/Inputs!M24,"")</f>
        <v/>
      </c>
      <c r="O25" s="22" t="n">
        <v>0.05</v>
      </c>
      <c r="P25" s="6" t="s">
        <v>73</v>
      </c>
      <c r="Q25" s="23" t="n">
        <f aca="false">INDEX(C25:N25,$C$5)</f>
        <v>0.0208333333333333</v>
      </c>
      <c r="R25" s="24" t="str">
        <f aca="false">IF(OR(Q25="",O25=""),"No data",IF(P25="&gt;=",IF(Q25&gt;=O25,"On track","Off track"),IF(Q25&lt;=O25,"On track","Off track")))</f>
        <v>On track</v>
      </c>
    </row>
    <row r="26" customFormat="false" ht="15" hidden="false" customHeight="false" outlineLevel="0" collapsed="false">
      <c r="A26" s="14" t="s">
        <v>104</v>
      </c>
      <c r="B26" s="20" t="s">
        <v>105</v>
      </c>
      <c r="C26" s="21" t="n">
        <f aca="false">IFERROR(Inputs!B27/Inputs!B8,"")</f>
        <v>0.15</v>
      </c>
      <c r="D26" s="21" t="str">
        <f aca="false">IFERROR(Inputs!C27/Inputs!C8,"")</f>
        <v/>
      </c>
      <c r="E26" s="21" t="str">
        <f aca="false">IFERROR(Inputs!D27/Inputs!D8,"")</f>
        <v/>
      </c>
      <c r="F26" s="21" t="str">
        <f aca="false">IFERROR(Inputs!E27/Inputs!E8,"")</f>
        <v/>
      </c>
      <c r="G26" s="21" t="str">
        <f aca="false">IFERROR(Inputs!F27/Inputs!F8,"")</f>
        <v/>
      </c>
      <c r="H26" s="21" t="str">
        <f aca="false">IFERROR(Inputs!G27/Inputs!G8,"")</f>
        <v/>
      </c>
      <c r="I26" s="21" t="str">
        <f aca="false">IFERROR(Inputs!H27/Inputs!H8,"")</f>
        <v/>
      </c>
      <c r="J26" s="21" t="str">
        <f aca="false">IFERROR(Inputs!I27/Inputs!I8,"")</f>
        <v/>
      </c>
      <c r="K26" s="21" t="str">
        <f aca="false">IFERROR(Inputs!J27/Inputs!J8,"")</f>
        <v/>
      </c>
      <c r="L26" s="21" t="str">
        <f aca="false">IFERROR(Inputs!K27/Inputs!K8,"")</f>
        <v/>
      </c>
      <c r="M26" s="21" t="str">
        <f aca="false">IFERROR(Inputs!L27/Inputs!L8,"")</f>
        <v/>
      </c>
      <c r="N26" s="21" t="str">
        <f aca="false">IFERROR(Inputs!M27/Inputs!M8,"")</f>
        <v/>
      </c>
      <c r="O26" s="22" t="n">
        <v>0.25</v>
      </c>
      <c r="P26" s="6" t="s">
        <v>73</v>
      </c>
      <c r="Q26" s="23" t="n">
        <f aca="false">INDEX(C26:N26,$C$5)</f>
        <v>0.15</v>
      </c>
      <c r="R26" s="24" t="str">
        <f aca="false">IF(OR(Q26="",O26=""),"No data",IF(P26="&gt;=",IF(Q26&gt;=O26,"On track","Off track"),IF(Q26&lt;=O26,"On track","Off track")))</f>
        <v>On track</v>
      </c>
    </row>
    <row r="27" customFormat="false" ht="15" hidden="false" customHeight="false" outlineLevel="0" collapsed="false">
      <c r="A27" s="14" t="s">
        <v>106</v>
      </c>
      <c r="B27" s="20" t="s">
        <v>107</v>
      </c>
      <c r="C27" s="36" t="n">
        <f aca="false">IFERROR(Inputs!B8/Inputs!B26,"")</f>
        <v>2400</v>
      </c>
      <c r="D27" s="36" t="str">
        <f aca="false">IFERROR(Inputs!C8/Inputs!C26,"")</f>
        <v/>
      </c>
      <c r="E27" s="36" t="str">
        <f aca="false">IFERROR(Inputs!D8/Inputs!D26,"")</f>
        <v/>
      </c>
      <c r="F27" s="36" t="str">
        <f aca="false">IFERROR(Inputs!E8/Inputs!E26,"")</f>
        <v/>
      </c>
      <c r="G27" s="36" t="str">
        <f aca="false">IFERROR(Inputs!F8/Inputs!F26,"")</f>
        <v/>
      </c>
      <c r="H27" s="36" t="str">
        <f aca="false">IFERROR(Inputs!G8/Inputs!G26,"")</f>
        <v/>
      </c>
      <c r="I27" s="36" t="str">
        <f aca="false">IFERROR(Inputs!H8/Inputs!H26,"")</f>
        <v/>
      </c>
      <c r="J27" s="36" t="str">
        <f aca="false">IFERROR(Inputs!I8/Inputs!I26,"")</f>
        <v/>
      </c>
      <c r="K27" s="36" t="str">
        <f aca="false">IFERROR(Inputs!J8/Inputs!J26,"")</f>
        <v/>
      </c>
      <c r="L27" s="36" t="str">
        <f aca="false">IFERROR(Inputs!K8/Inputs!K26,"")</f>
        <v/>
      </c>
      <c r="M27" s="36" t="str">
        <f aca="false">IFERROR(Inputs!L8/Inputs!L26,"")</f>
        <v/>
      </c>
      <c r="N27" s="36" t="str">
        <f aca="false">IFERROR(Inputs!M8/Inputs!M26,"")</f>
        <v/>
      </c>
      <c r="O27" s="18" t="n">
        <v>2000</v>
      </c>
      <c r="P27" s="6" t="s">
        <v>68</v>
      </c>
      <c r="Q27" s="37" t="n">
        <f aca="false">INDEX(C27:N27,$C$5)</f>
        <v>2400</v>
      </c>
      <c r="R27" s="24" t="str">
        <f aca="false">IF(OR(Q27="",O27=""),"No data",IF(P27="&gt;=",IF(Q27&gt;=O27,"On track","Off track"),IF(Q27&lt;=O27,"On track","Off track")))</f>
        <v>On track</v>
      </c>
    </row>
    <row r="29" customFormat="false" ht="15" hidden="false" customHeight="false" outlineLevel="0" collapsed="false">
      <c r="A29" s="14" t="s">
        <v>108</v>
      </c>
      <c r="C29" s="24" t="str">
        <f aca="false">COUNTIF(R8:R27,"On track")&amp;" on track · "&amp;COUNTIF(R8:R27,"Off track")&amp;" off track"</f>
        <v>14 on track · 5 off track</v>
      </c>
    </row>
  </sheetData>
  <conditionalFormatting sqref="R8:R27">
    <cfRule type="cellIs" priority="2" operator="equal" aboveAverage="0" equalAverage="0" bottom="0" percent="0" rank="0" text="" dxfId="0">
      <formula>"On track"</formula>
    </cfRule>
    <cfRule type="cellIs" priority="3" operator="equal" aboveAverage="0" equalAverage="0" bottom="0" percent="0" rank="0" text="" dxfId="1">
      <formula>"Off track"</formula>
    </cfRule>
  </conditionalFormatting>
  <dataValidations count="1">
    <dataValidation allowBlank="true" errorStyle="stop" operator="between" showDropDown="false" showErrorMessage="false" showInputMessage="false" sqref="P8:P27" type="list">
      <formula1>"&gt;=,&lt;="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2026-10-18T05:09:15Z</dcterms:created>
  <dc:creator>openpyxl</dc:creator>
  <dc:description/>
  <dc:language>en-US</dc:language>
  <cp:lastModifiedBy/>
  <dcterms:modified xsi:type="dcterms:W3CDTF">2026-10-18T05:09:16Z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