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How to Use" sheetId="1" state="visible" r:id="rId3"/>
    <sheet name="Drivers" sheetId="2" state="visible" r:id="rId4"/>
    <sheet name="Assumption Log" sheetId="3" state="visible" r:id="rId5"/>
    <sheet name="Variance" sheetId="4" state="visible" r:id="rId6"/>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<sst xmlns="http://schemas.openxmlformats.org/spreadsheetml/2006/main" count="80" uniqueCount="70">
  <si>
    <t xml:space="preserve">Driver-Based Forecasting Model</t>
  </si>
  <si>
    <t xml:space="preserve">Bean Counter Buddy · Free template</t>
  </si>
  <si>
    <t xml:space="preserve">Forecast revenue from the drivers that actually create it — client count, new clients, churn, and revenue per client — instead of guessing a growth rate. Includes an assumption log and a forecast-vs-actual tracker.</t>
  </si>
  <si>
    <t xml:space="preserve">HOW TO USE</t>
  </si>
  <si>
    <t xml:space="preserve">1.</t>
  </si>
  <si>
    <t xml:space="preserve">Drivers tab: enter the starting month, starting clients, and the monthly drivers. Each month can be overridden.</t>
  </si>
  <si>
    <t xml:space="preserve">2.</t>
  </si>
  <si>
    <t xml:space="preserve">The forecast builds month by month: clients in, clients out, ending clients, and revenue.</t>
  </si>
  <si>
    <t xml:space="preserve">3.</t>
  </si>
  <si>
    <t xml:space="preserve">Log every assumption (and why) on the Assumption Log tab — your future self will thank you.</t>
  </si>
  <si>
    <t xml:space="preserve">4.</t>
  </si>
  <si>
    <t xml:space="preserve">Each month, enter actual revenue on the Variance tab and revise drivers that were wrong.</t>
  </si>
  <si>
    <t xml:space="preserve">COLOR KEY</t>
  </si>
  <si>
    <t xml:space="preserve">Blue text on yellow = input cells you fill in</t>
  </si>
  <si>
    <t xml:space="preserve">Black text = formulas that calculate automatically (no need to edit)</t>
  </si>
  <si>
    <t xml:space="preserve">NOTES</t>
  </si>
  <si>
    <t xml:space="preserve">The five rules: use drivers not guesses; document every assumption; forecast monthly and review monthly; build Bear/Base/Bull cases; update from reality.</t>
  </si>
  <si>
    <t xml:space="preserve">This template is provided for general informational purposes and is not tax, legal, or accounting advice. Confirm rates and rules with your CPA or the relevant agency before relying on them.</t>
  </si>
  <si>
    <t xml:space="preserve">Driver-Based Revenue Forecast</t>
  </si>
  <si>
    <t xml:space="preserve">Bean Counter Buddy</t>
  </si>
  <si>
    <t xml:space="preserve">Legend:</t>
  </si>
  <si>
    <t xml:space="preserve">Input (edit me)</t>
  </si>
  <si>
    <t xml:space="preserve">Formula (auto)</t>
  </si>
  <si>
    <t xml:space="preserve">First forecast month</t>
  </si>
  <si>
    <t xml:space="preserve">Clients at start</t>
  </si>
  <si>
    <t xml:space="preserve">Default new clients / month</t>
  </si>
  <si>
    <t xml:space="preserve">Default monthly churn %</t>
  </si>
  <si>
    <t xml:space="preserve">Default avg monthly revenue / client</t>
  </si>
  <si>
    <t xml:space="preserve">Annual price increase (applied in month 1)</t>
  </si>
  <si>
    <t xml:space="preserve">Month</t>
  </si>
  <si>
    <t xml:space="preserve">M1</t>
  </si>
  <si>
    <t xml:space="preserve">M2</t>
  </si>
  <si>
    <t xml:space="preserve">M3</t>
  </si>
  <si>
    <t xml:space="preserve">M4</t>
  </si>
  <si>
    <t xml:space="preserve">M5</t>
  </si>
  <si>
    <t xml:space="preserve">M6</t>
  </si>
  <si>
    <t xml:space="preserve">M7</t>
  </si>
  <si>
    <t xml:space="preserve">M8</t>
  </si>
  <si>
    <t xml:space="preserve">M9</t>
  </si>
  <si>
    <t xml:space="preserve">M10</t>
  </si>
  <si>
    <t xml:space="preserve">M11</t>
  </si>
  <si>
    <t xml:space="preserve">M12</t>
  </si>
  <si>
    <t xml:space="preserve">Year</t>
  </si>
  <si>
    <t xml:space="preserve">New clients (input)</t>
  </si>
  <si>
    <t xml:space="preserve">Churn % (input)</t>
  </si>
  <si>
    <t xml:space="preserve">Avg revenue / client (input)</t>
  </si>
  <si>
    <t xml:space="preserve">Beginning clients</t>
  </si>
  <si>
    <t xml:space="preserve">+ New clients</t>
  </si>
  <si>
    <t xml:space="preserve">− Churned clients</t>
  </si>
  <si>
    <t xml:space="preserve">Ending clients</t>
  </si>
  <si>
    <t xml:space="preserve">Revenue</t>
  </si>
  <si>
    <t xml:space="preserve">Revenue uses average clients in the month × revenue per client.</t>
  </si>
  <si>
    <t xml:space="preserve">Assumption Log</t>
  </si>
  <si>
    <t xml:space="preserve">Date</t>
  </si>
  <si>
    <t xml:space="preserve">Assumption</t>
  </si>
  <si>
    <t xml:space="preserve">Rationale / Source</t>
  </si>
  <si>
    <t xml:space="preserve">Owner</t>
  </si>
  <si>
    <t xml:space="preserve">Confidence</t>
  </si>
  <si>
    <t xml:space="preserve">Revised? (date &amp; why)</t>
  </si>
  <si>
    <t xml:space="preserve">3 new clients / month</t>
  </si>
  <si>
    <t xml:space="preserve">Trailing 12-month average was 2.8; two referral partners added in Q4</t>
  </si>
  <si>
    <t xml:space="preserve">Medium</t>
  </si>
  <si>
    <t xml:space="preserve">Forecast vs. Actual Tracker</t>
  </si>
  <si>
    <t xml:space="preserve">Forecast</t>
  </si>
  <si>
    <t xml:space="preserve">Actual</t>
  </si>
  <si>
    <t xml:space="preserve">Variance $</t>
  </si>
  <si>
    <t xml:space="preserve">Var %</t>
  </si>
  <si>
    <t xml:space="preserve">Explanation</t>
  </si>
  <si>
    <t xml:space="preserve">Full Year</t>
  </si>
  <si>
    <t xml:space="preserve">Forecast accuracy (months with actuals)</t>
  </si>
</sst>
</file>

<file path=xl/styles.xml><?xml version="1.0" encoding="utf-8"?>
<styleSheet xmlns="http://schemas.openxmlformats.org/spreadsheetml/2006/main">
  <numFmts count="8">
    <numFmt numFmtId="164" formatCode="General"/>
    <numFmt numFmtId="165" formatCode="mmm\ yyyy"/>
    <numFmt numFmtId="166" formatCode="#,##0;\(#,##0\);\-"/>
    <numFmt numFmtId="167" formatCode="#,##0.00;\(#,##0.00\);\-"/>
    <numFmt numFmtId="168" formatCode="0.0%;\(0.0%\);\-"/>
    <numFmt numFmtId="169" formatCode="\$#,##0;&quot;($&quot;#,##0\);\-"/>
    <numFmt numFmtId="170" formatCode="mmm\ yy"/>
    <numFmt numFmtId="171" formatCode="mm/dd/yyyy"/>
  </numFmts>
  <fonts count="21">
    <font>
      <sz val="11"/>
      <color theme="1"/>
      <name val="Calibri"/>
      <family val="2"/>
      <charset val="1"/>
    </font>
    <font>
      <sz val="10"/>
      <name val="Arial"/>
      <family val="0"/>
    </font>
    <font>
      <sz val="10"/>
      <name val="Arial"/>
      <family val="0"/>
    </font>
    <font>
      <sz val="10"/>
      <name val="Arial"/>
      <family val="0"/>
    </font>
    <font>
      <b val="true"/>
      <sz val="18"/>
      <color rgb="FF0F1F3D"/>
      <name val="Arial"/>
      <family val="0"/>
      <charset val="1"/>
    </font>
    <font>
      <i val="true"/>
      <sz val="9"/>
      <color rgb="FF4A6080"/>
      <name val="Arial"/>
      <family val="0"/>
      <charset val="1"/>
    </font>
    <font>
      <sz val="10"/>
      <color rgb="FF0F1F3D"/>
      <name val="Arial"/>
      <family val="0"/>
      <charset val="1"/>
    </font>
    <font>
      <b val="true"/>
      <sz val="10"/>
      <color rgb="FF1D4ED8"/>
      <name val="Arial"/>
      <family val="0"/>
      <charset val="1"/>
    </font>
    <font>
      <sz val="10"/>
      <color rgb="FF0000FF"/>
      <name val="Arial"/>
      <family val="0"/>
      <charset val="1"/>
    </font>
    <font>
      <sz val="10"/>
      <name val="Arial"/>
      <family val="0"/>
      <charset val="1"/>
    </font>
    <font>
      <sz val="9"/>
      <color rgb="FF4A6080"/>
      <name val="Arial"/>
      <family val="0"/>
      <charset val="1"/>
    </font>
    <font>
      <i val="true"/>
      <sz val="8"/>
      <color rgb="FF8099B4"/>
      <name val="Arial"/>
      <family val="0"/>
      <charset val="1"/>
    </font>
    <font>
      <b val="true"/>
      <sz val="16"/>
      <color rgb="FF0F1F3D"/>
      <name val="Arial"/>
      <family val="0"/>
      <charset val="1"/>
    </font>
    <font>
      <b val="true"/>
      <sz val="8"/>
      <color rgb="FF4A6080"/>
      <name val="Arial"/>
      <family val="0"/>
      <charset val="1"/>
    </font>
    <font>
      <sz val="8"/>
      <color rgb="FF0000FF"/>
      <name val="Arial"/>
      <family val="0"/>
      <charset val="1"/>
    </font>
    <font>
      <sz val="8"/>
      <color rgb="FF000000"/>
      <name val="Arial"/>
      <family val="0"/>
      <charset val="1"/>
    </font>
    <font>
      <b val="true"/>
      <sz val="10"/>
      <color rgb="FF0F1F3D"/>
      <name val="Arial"/>
      <family val="0"/>
      <charset val="1"/>
    </font>
    <font>
      <b val="true"/>
      <sz val="9"/>
      <color rgb="FFFFFFFF"/>
      <name val="Arial"/>
      <family val="0"/>
      <charset val="1"/>
    </font>
    <font>
      <sz val="10"/>
      <color rgb="FF000000"/>
      <name val="Arial"/>
      <family val="0"/>
      <charset val="1"/>
    </font>
    <font>
      <b val="true"/>
      <sz val="10"/>
      <color rgb="FF000000"/>
      <name val="Arial"/>
      <family val="0"/>
      <charset val="1"/>
    </font>
    <font>
      <i val="true"/>
      <sz val="8"/>
      <color rgb="FF4A6080"/>
      <name val="Arial"/>
      <family val="0"/>
      <charset val="1"/>
    </font>
  </fonts>
  <fills count="5">
    <fill>
      <patternFill patternType="none"/>
    </fill>
    <fill>
      <patternFill patternType="gray125"/>
    </fill>
    <fill>
      <patternFill patternType="solid">
        <fgColor rgb="FFFFF9DB"/>
        <bgColor rgb="FFF2F5F9"/>
      </patternFill>
    </fill>
    <fill>
      <patternFill patternType="solid">
        <fgColor rgb="FFF2F5F9"/>
        <bgColor rgb="FFFFFFFF"/>
      </patternFill>
    </fill>
    <fill>
      <patternFill patternType="solid">
        <fgColor rgb="FF0F1F3D"/>
        <bgColor rgb="FF333333"/>
      </patternFill>
    </fill>
  </fills>
  <borders count="3">
    <border diagonalUp="false" diagonalDown="false">
      <left/>
      <right/>
      <top/>
      <bottom/>
      <diagonal/>
    </border>
    <border diagonalUp="false" diagonalDown="false">
      <left style="thin">
        <color rgb="FFC4CFE0"/>
      </left>
      <right style="thin">
        <color rgb="FFC4CFE0"/>
      </right>
      <top style="thin">
        <color rgb="FFC4CFE0"/>
      </top>
      <bottom style="thin">
        <color rgb="FFC4CFE0"/>
      </bottom>
      <diagonal/>
    </border>
    <border diagonalUp="false" diagonalDown="false">
      <left/>
      <right/>
      <top style="thin">
        <color rgb="FF0F1F3D"/>
      </top>
      <bottom style="double">
        <color rgb="FF0F1F3D"/>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32">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true" applyProtection="false">
      <alignment horizontal="general" vertical="top" textRotation="0" wrapText="tru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4" fontId="8" fillId="2" borderId="1" xfId="0" applyFont="true" applyBorder="true" applyAlignment="false" applyProtection="false">
      <alignment horizontal="general" vertical="bottom" textRotation="0" wrapText="false" indent="0" shrinkToFit="false"/>
      <protection locked="true" hidden="false"/>
    </xf>
    <xf numFmtId="164" fontId="9" fillId="3" borderId="0" xfId="0" applyFont="true" applyBorder="false" applyAlignment="false" applyProtection="false">
      <alignment horizontal="general" vertical="bottom" textRotation="0" wrapText="false" indent="0" shrinkToFit="false"/>
      <protection locked="true" hidden="false"/>
    </xf>
    <xf numFmtId="164" fontId="10" fillId="0" borderId="0" xfId="0" applyFont="true" applyBorder="false" applyAlignment="true" applyProtection="false">
      <alignment horizontal="general" vertical="top" textRotation="0" wrapText="true" indent="0" shrinkToFit="false"/>
      <protection locked="true" hidden="false"/>
    </xf>
    <xf numFmtId="164" fontId="11" fillId="0" borderId="0" xfId="0" applyFont="true" applyBorder="false" applyAlignment="true" applyProtection="false">
      <alignment horizontal="general" vertical="top" textRotation="0" wrapText="true" indent="0" shrinkToFit="false"/>
      <protection locked="true" hidden="false"/>
    </xf>
    <xf numFmtId="164" fontId="12" fillId="0" borderId="0" xfId="0" applyFont="true" applyBorder="false" applyAlignment="false" applyProtection="false">
      <alignment horizontal="general" vertical="bottom" textRotation="0" wrapText="false" indent="0" shrinkToFit="false"/>
      <protection locked="true" hidden="false"/>
    </xf>
    <xf numFmtId="164" fontId="13" fillId="0" borderId="0" xfId="0" applyFont="true" applyBorder="false" applyAlignment="false" applyProtection="false">
      <alignment horizontal="general" vertical="bottom" textRotation="0" wrapText="false" indent="0" shrinkToFit="false"/>
      <protection locked="true" hidden="false"/>
    </xf>
    <xf numFmtId="164" fontId="14" fillId="2" borderId="1" xfId="0" applyFont="true" applyBorder="true" applyAlignment="false" applyProtection="false">
      <alignment horizontal="general" vertical="bottom" textRotation="0" wrapText="false" indent="0" shrinkToFit="false"/>
      <protection locked="true" hidden="false"/>
    </xf>
    <xf numFmtId="164" fontId="15" fillId="3" borderId="0" xfId="0" applyFont="true" applyBorder="false" applyAlignment="false" applyProtection="false">
      <alignment horizontal="general" vertical="bottom" textRotation="0" wrapText="false" indent="0" shrinkToFit="false"/>
      <protection locked="true" hidden="false"/>
    </xf>
    <xf numFmtId="164" fontId="16" fillId="0" borderId="0" xfId="0" applyFont="true" applyBorder="false" applyAlignment="false" applyProtection="false">
      <alignment horizontal="general" vertical="bottom" textRotation="0" wrapText="false" indent="0" shrinkToFit="false"/>
      <protection locked="true" hidden="false"/>
    </xf>
    <xf numFmtId="165" fontId="8" fillId="2" borderId="1" xfId="0" applyFont="true" applyBorder="true" applyAlignment="false" applyProtection="false">
      <alignment horizontal="general" vertical="bottom" textRotation="0" wrapText="false" indent="0" shrinkToFit="false"/>
      <protection locked="true" hidden="false"/>
    </xf>
    <xf numFmtId="166" fontId="8" fillId="2" borderId="1" xfId="0" applyFont="true" applyBorder="true" applyAlignment="false" applyProtection="false">
      <alignment horizontal="general" vertical="bottom" textRotation="0" wrapText="false" indent="0" shrinkToFit="false"/>
      <protection locked="true" hidden="false"/>
    </xf>
    <xf numFmtId="167" fontId="8" fillId="2" borderId="1" xfId="0" applyFont="true" applyBorder="true" applyAlignment="false" applyProtection="false">
      <alignment horizontal="general" vertical="bottom" textRotation="0" wrapText="false" indent="0" shrinkToFit="false"/>
      <protection locked="true" hidden="false"/>
    </xf>
    <xf numFmtId="168" fontId="8" fillId="2" borderId="1" xfId="0" applyFont="true" applyBorder="true" applyAlignment="false" applyProtection="false">
      <alignment horizontal="general" vertical="bottom" textRotation="0" wrapText="false" indent="0" shrinkToFit="false"/>
      <protection locked="true" hidden="false"/>
    </xf>
    <xf numFmtId="169" fontId="8" fillId="2" borderId="1" xfId="0" applyFont="true" applyBorder="true" applyAlignment="false" applyProtection="false">
      <alignment horizontal="general" vertical="bottom" textRotation="0" wrapText="false" indent="0" shrinkToFit="false"/>
      <protection locked="true" hidden="false"/>
    </xf>
    <xf numFmtId="164" fontId="17" fillId="4" borderId="1" xfId="0" applyFont="true" applyBorder="true" applyAlignment="true" applyProtection="false">
      <alignment horizontal="center" vertical="center" textRotation="0" wrapText="true" indent="0" shrinkToFit="false"/>
      <protection locked="true" hidden="false"/>
    </xf>
    <xf numFmtId="170" fontId="18"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7" fontId="18" fillId="0" borderId="0" xfId="0" applyFont="true" applyBorder="false" applyAlignment="false" applyProtection="false">
      <alignment horizontal="general" vertical="bottom" textRotation="0" wrapText="false" indent="0" shrinkToFit="false"/>
      <protection locked="true" hidden="false"/>
    </xf>
    <xf numFmtId="167" fontId="19" fillId="0" borderId="0" xfId="0" applyFont="true" applyBorder="false" applyAlignment="false" applyProtection="false">
      <alignment horizontal="general" vertical="bottom" textRotation="0" wrapText="false" indent="0" shrinkToFit="false"/>
      <protection locked="true" hidden="false"/>
    </xf>
    <xf numFmtId="169" fontId="19" fillId="0" borderId="0" xfId="0" applyFont="true" applyBorder="false" applyAlignment="false" applyProtection="false">
      <alignment horizontal="general" vertical="bottom" textRotation="0" wrapText="false" indent="0" shrinkToFit="false"/>
      <protection locked="true" hidden="false"/>
    </xf>
    <xf numFmtId="169" fontId="19" fillId="0" borderId="2" xfId="0" applyFont="true" applyBorder="true" applyAlignment="false" applyProtection="false">
      <alignment horizontal="general" vertical="bottom" textRotation="0" wrapText="false" indent="0" shrinkToFit="false"/>
      <protection locked="true" hidden="false"/>
    </xf>
    <xf numFmtId="164" fontId="20" fillId="0" borderId="0" xfId="0" applyFont="true" applyBorder="false" applyAlignment="false" applyProtection="false">
      <alignment horizontal="general" vertical="bottom" textRotation="0" wrapText="false" indent="0" shrinkToFit="false"/>
      <protection locked="true" hidden="false"/>
    </xf>
    <xf numFmtId="171" fontId="8" fillId="2" borderId="1" xfId="0" applyFont="true" applyBorder="true" applyAlignment="false" applyProtection="false">
      <alignment horizontal="general" vertical="bottom" textRotation="0" wrapText="false" indent="0" shrinkToFit="false"/>
      <protection locked="true" hidden="false"/>
    </xf>
    <xf numFmtId="165" fontId="18" fillId="0" borderId="0" xfId="0" applyFont="true" applyBorder="false" applyAlignment="false" applyProtection="false">
      <alignment horizontal="general" vertical="bottom" textRotation="0" wrapText="false" indent="0" shrinkToFit="false"/>
      <protection locked="true" hidden="false"/>
    </xf>
    <xf numFmtId="169" fontId="18" fillId="0" borderId="0" xfId="0" applyFont="true" applyBorder="false" applyAlignment="false" applyProtection="false">
      <alignment horizontal="general" vertical="bottom" textRotation="0" wrapText="false" indent="0" shrinkToFit="false"/>
      <protection locked="true" hidden="false"/>
    </xf>
    <xf numFmtId="168" fontId="18" fillId="0" borderId="0" xfId="0" applyFont="true" applyBorder="false" applyAlignment="false" applyProtection="false">
      <alignment horizontal="general" vertical="bottom" textRotation="0" wrapText="false" indent="0" shrinkToFit="false"/>
      <protection locked="true" hidden="false"/>
    </xf>
    <xf numFmtId="168" fontId="19" fillId="0" borderId="0" xfId="0" applyFont="tru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9DB"/>
      <rgbColor rgb="FFF2F5F9"/>
      <rgbColor rgb="FF660066"/>
      <rgbColor rgb="FFFF8080"/>
      <rgbColor rgb="FF1D4ED8"/>
      <rgbColor rgb="FFC4CFE0"/>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4A6080"/>
      <rgbColor rgb="FF8099B4"/>
      <rgbColor rgb="FF0F1F3D"/>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B19"/>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4"/>
    <col collapsed="false" customWidth="true" hidden="false" outlineLevel="0" max="2" min="2" style="0" width="100"/>
  </cols>
  <sheetData>
    <row r="1" customFormat="false" ht="22.05" hidden="false" customHeight="false" outlineLevel="0" collapsed="false">
      <c r="B1" s="1" t="s">
        <v>0</v>
      </c>
    </row>
    <row r="2" customFormat="false" ht="15" hidden="false" customHeight="false" outlineLevel="0" collapsed="false">
      <c r="B2" s="2" t="s">
        <v>1</v>
      </c>
    </row>
    <row r="4" customFormat="false" ht="45" hidden="false" customHeight="true" outlineLevel="0" collapsed="false">
      <c r="B4" s="3" t="s">
        <v>2</v>
      </c>
    </row>
    <row r="6" customFormat="false" ht="15" hidden="false" customHeight="false" outlineLevel="0" collapsed="false">
      <c r="B6" s="4" t="s">
        <v>3</v>
      </c>
    </row>
    <row r="7" customFormat="false" ht="30" hidden="false" customHeight="true" outlineLevel="0" collapsed="false">
      <c r="A7" s="4" t="s">
        <v>4</v>
      </c>
      <c r="B7" s="3" t="s">
        <v>5</v>
      </c>
    </row>
    <row r="8" customFormat="false" ht="15.75" hidden="false" customHeight="true" outlineLevel="0" collapsed="false">
      <c r="A8" s="4" t="s">
        <v>6</v>
      </c>
      <c r="B8" s="3" t="s">
        <v>7</v>
      </c>
    </row>
    <row r="9" customFormat="false" ht="15.75" hidden="false" customHeight="true" outlineLevel="0" collapsed="false">
      <c r="A9" s="4" t="s">
        <v>8</v>
      </c>
      <c r="B9" s="3" t="s">
        <v>9</v>
      </c>
    </row>
    <row r="10" customFormat="false" ht="15.75" hidden="false" customHeight="true" outlineLevel="0" collapsed="false">
      <c r="A10" s="4" t="s">
        <v>10</v>
      </c>
      <c r="B10" s="3" t="s">
        <v>11</v>
      </c>
    </row>
    <row r="12" customFormat="false" ht="15" hidden="false" customHeight="false" outlineLevel="0" collapsed="false">
      <c r="B12" s="4" t="s">
        <v>12</v>
      </c>
    </row>
    <row r="13" customFormat="false" ht="15" hidden="false" customHeight="false" outlineLevel="0" collapsed="false">
      <c r="B13" s="5" t="s">
        <v>13</v>
      </c>
    </row>
    <row r="14" customFormat="false" ht="15" hidden="false" customHeight="false" outlineLevel="0" collapsed="false">
      <c r="B14" s="6" t="s">
        <v>14</v>
      </c>
    </row>
    <row r="16" customFormat="false" ht="15" hidden="false" customHeight="false" outlineLevel="0" collapsed="false">
      <c r="B16" s="4" t="s">
        <v>15</v>
      </c>
    </row>
    <row r="17" customFormat="false" ht="27.75" hidden="false" customHeight="true" outlineLevel="0" collapsed="false">
      <c r="B17" s="7" t="s">
        <v>16</v>
      </c>
    </row>
    <row r="19" customFormat="false" ht="25.5" hidden="false" customHeight="true" outlineLevel="0" collapsed="false">
      <c r="B19" s="8" t="s">
        <v>17</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N2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4"/>
    <col collapsed="false" customWidth="true" hidden="false" outlineLevel="0" max="13" min="2" style="0" width="11"/>
    <col collapsed="false" customWidth="true" hidden="false" outlineLevel="0" max="14" min="14" style="0" width="13"/>
  </cols>
  <sheetData>
    <row r="1" customFormat="false" ht="19.7" hidden="false" customHeight="false" outlineLevel="0" collapsed="false">
      <c r="A1" s="9" t="s">
        <v>18</v>
      </c>
    </row>
    <row r="2" customFormat="false" ht="15" hidden="false" customHeight="false" outlineLevel="0" collapsed="false">
      <c r="A2" s="2" t="s">
        <v>19</v>
      </c>
    </row>
    <row r="3" customFormat="false" ht="15" hidden="false" customHeight="false" outlineLevel="0" collapsed="false">
      <c r="A3" s="10" t="s">
        <v>20</v>
      </c>
      <c r="B3" s="11" t="s">
        <v>21</v>
      </c>
      <c r="C3" s="12" t="s">
        <v>22</v>
      </c>
    </row>
    <row r="5" customFormat="false" ht="15" hidden="false" customHeight="false" outlineLevel="0" collapsed="false">
      <c r="A5" s="13" t="s">
        <v>23</v>
      </c>
      <c r="B5" s="14" t="n">
        <v>46388</v>
      </c>
    </row>
    <row r="6" customFormat="false" ht="15" hidden="false" customHeight="false" outlineLevel="0" collapsed="false">
      <c r="A6" s="13" t="s">
        <v>24</v>
      </c>
      <c r="B6" s="15" t="n">
        <v>40</v>
      </c>
    </row>
    <row r="7" customFormat="false" ht="15" hidden="false" customHeight="false" outlineLevel="0" collapsed="false">
      <c r="A7" s="13" t="s">
        <v>25</v>
      </c>
      <c r="B7" s="16" t="n">
        <v>3</v>
      </c>
    </row>
    <row r="8" customFormat="false" ht="15" hidden="false" customHeight="false" outlineLevel="0" collapsed="false">
      <c r="A8" s="13" t="s">
        <v>26</v>
      </c>
      <c r="B8" s="17" t="n">
        <v>0.02</v>
      </c>
    </row>
    <row r="9" customFormat="false" ht="15" hidden="false" customHeight="false" outlineLevel="0" collapsed="false">
      <c r="A9" s="13" t="s">
        <v>27</v>
      </c>
      <c r="B9" s="18" t="n">
        <v>2500</v>
      </c>
    </row>
    <row r="10" customFormat="false" ht="15" hidden="false" customHeight="false" outlineLevel="0" collapsed="false">
      <c r="A10" s="13" t="s">
        <v>28</v>
      </c>
      <c r="B10" s="17" t="n">
        <v>0.03</v>
      </c>
    </row>
    <row r="12" customFormat="false" ht="30" hidden="false" customHeight="true" outlineLevel="0" collapsed="false">
      <c r="A12" s="19" t="s">
        <v>29</v>
      </c>
      <c r="B12" s="19" t="s">
        <v>30</v>
      </c>
      <c r="C12" s="19" t="s">
        <v>31</v>
      </c>
      <c r="D12" s="19" t="s">
        <v>32</v>
      </c>
      <c r="E12" s="19" t="s">
        <v>33</v>
      </c>
      <c r="F12" s="19" t="s">
        <v>34</v>
      </c>
      <c r="G12" s="19" t="s">
        <v>35</v>
      </c>
      <c r="H12" s="19" t="s">
        <v>36</v>
      </c>
      <c r="I12" s="19" t="s">
        <v>37</v>
      </c>
      <c r="J12" s="19" t="s">
        <v>38</v>
      </c>
      <c r="K12" s="19" t="s">
        <v>39</v>
      </c>
      <c r="L12" s="19" t="s">
        <v>40</v>
      </c>
      <c r="M12" s="19" t="s">
        <v>41</v>
      </c>
      <c r="N12" s="19" t="s">
        <v>42</v>
      </c>
    </row>
    <row r="13" customFormat="false" ht="15" hidden="false" customHeight="false" outlineLevel="0" collapsed="false">
      <c r="B13" s="20" t="n">
        <f aca="false">EDATE($B$5,0)</f>
        <v>46388</v>
      </c>
      <c r="C13" s="20" t="n">
        <f aca="false">EDATE($B$5,1)</f>
        <v>46419</v>
      </c>
      <c r="D13" s="20" t="n">
        <f aca="false">EDATE($B$5,2)</f>
        <v>46447</v>
      </c>
      <c r="E13" s="20" t="n">
        <f aca="false">EDATE($B$5,3)</f>
        <v>46478</v>
      </c>
      <c r="F13" s="20" t="n">
        <f aca="false">EDATE($B$5,4)</f>
        <v>46508</v>
      </c>
      <c r="G13" s="20" t="n">
        <f aca="false">EDATE($B$5,5)</f>
        <v>46539</v>
      </c>
      <c r="H13" s="20" t="n">
        <f aca="false">EDATE($B$5,6)</f>
        <v>46569</v>
      </c>
      <c r="I13" s="20" t="n">
        <f aca="false">EDATE($B$5,7)</f>
        <v>46600</v>
      </c>
      <c r="J13" s="20" t="n">
        <f aca="false">EDATE($B$5,8)</f>
        <v>46631</v>
      </c>
      <c r="K13" s="20" t="n">
        <f aca="false">EDATE($B$5,9)</f>
        <v>46661</v>
      </c>
      <c r="L13" s="20" t="n">
        <f aca="false">EDATE($B$5,10)</f>
        <v>46692</v>
      </c>
      <c r="M13" s="20" t="n">
        <f aca="false">EDATE($B$5,11)</f>
        <v>46722</v>
      </c>
    </row>
    <row r="14" customFormat="false" ht="15" hidden="false" customHeight="false" outlineLevel="0" collapsed="false">
      <c r="A14" s="21" t="s">
        <v>43</v>
      </c>
      <c r="B14" s="16" t="n">
        <f aca="false">$B$7</f>
        <v>3</v>
      </c>
      <c r="C14" s="16" t="n">
        <f aca="false">$B$7</f>
        <v>3</v>
      </c>
      <c r="D14" s="16" t="n">
        <f aca="false">$B$7</f>
        <v>3</v>
      </c>
      <c r="E14" s="16" t="n">
        <f aca="false">$B$7</f>
        <v>3</v>
      </c>
      <c r="F14" s="16" t="n">
        <f aca="false">$B$7</f>
        <v>3</v>
      </c>
      <c r="G14" s="16" t="n">
        <f aca="false">$B$7</f>
        <v>3</v>
      </c>
      <c r="H14" s="16" t="n">
        <f aca="false">$B$7</f>
        <v>3</v>
      </c>
      <c r="I14" s="16" t="n">
        <f aca="false">$B$7</f>
        <v>3</v>
      </c>
      <c r="J14" s="16" t="n">
        <f aca="false">$B$7</f>
        <v>3</v>
      </c>
      <c r="K14" s="16" t="n">
        <f aca="false">$B$7</f>
        <v>3</v>
      </c>
      <c r="L14" s="16" t="n">
        <f aca="false">$B$7</f>
        <v>3</v>
      </c>
      <c r="M14" s="16" t="n">
        <f aca="false">$B$7</f>
        <v>3</v>
      </c>
    </row>
    <row r="15" customFormat="false" ht="15" hidden="false" customHeight="false" outlineLevel="0" collapsed="false">
      <c r="A15" s="21" t="s">
        <v>44</v>
      </c>
      <c r="B15" s="17" t="n">
        <f aca="false">$B$8</f>
        <v>0.02</v>
      </c>
      <c r="C15" s="17" t="n">
        <f aca="false">$B$8</f>
        <v>0.02</v>
      </c>
      <c r="D15" s="17" t="n">
        <f aca="false">$B$8</f>
        <v>0.02</v>
      </c>
      <c r="E15" s="17" t="n">
        <f aca="false">$B$8</f>
        <v>0.02</v>
      </c>
      <c r="F15" s="17" t="n">
        <f aca="false">$B$8</f>
        <v>0.02</v>
      </c>
      <c r="G15" s="17" t="n">
        <f aca="false">$B$8</f>
        <v>0.02</v>
      </c>
      <c r="H15" s="17" t="n">
        <f aca="false">$B$8</f>
        <v>0.02</v>
      </c>
      <c r="I15" s="17" t="n">
        <f aca="false">$B$8</f>
        <v>0.02</v>
      </c>
      <c r="J15" s="17" t="n">
        <f aca="false">$B$8</f>
        <v>0.02</v>
      </c>
      <c r="K15" s="17" t="n">
        <f aca="false">$B$8</f>
        <v>0.02</v>
      </c>
      <c r="L15" s="17" t="n">
        <f aca="false">$B$8</f>
        <v>0.02</v>
      </c>
      <c r="M15" s="17" t="n">
        <f aca="false">$B$8</f>
        <v>0.02</v>
      </c>
    </row>
    <row r="16" customFormat="false" ht="15" hidden="false" customHeight="false" outlineLevel="0" collapsed="false">
      <c r="A16" s="21" t="s">
        <v>45</v>
      </c>
      <c r="B16" s="18" t="n">
        <f aca="false">$B$9*(1+$B$10)</f>
        <v>2575</v>
      </c>
      <c r="C16" s="18" t="n">
        <f aca="false">$B$9*(1+$B$10)</f>
        <v>2575</v>
      </c>
      <c r="D16" s="18" t="n">
        <f aca="false">$B$9*(1+$B$10)</f>
        <v>2575</v>
      </c>
      <c r="E16" s="18" t="n">
        <f aca="false">$B$9*(1+$B$10)</f>
        <v>2575</v>
      </c>
      <c r="F16" s="18" t="n">
        <f aca="false">$B$9*(1+$B$10)</f>
        <v>2575</v>
      </c>
      <c r="G16" s="18" t="n">
        <f aca="false">$B$9*(1+$B$10)</f>
        <v>2575</v>
      </c>
      <c r="H16" s="18" t="n">
        <f aca="false">$B$9*(1+$B$10)</f>
        <v>2575</v>
      </c>
      <c r="I16" s="18" t="n">
        <f aca="false">$B$9*(1+$B$10)</f>
        <v>2575</v>
      </c>
      <c r="J16" s="18" t="n">
        <f aca="false">$B$9*(1+$B$10)</f>
        <v>2575</v>
      </c>
      <c r="K16" s="18" t="n">
        <f aca="false">$B$9*(1+$B$10)</f>
        <v>2575</v>
      </c>
      <c r="L16" s="18" t="n">
        <f aca="false">$B$9*(1+$B$10)</f>
        <v>2575</v>
      </c>
      <c r="M16" s="18" t="n">
        <f aca="false">$B$9*(1+$B$10)</f>
        <v>2575</v>
      </c>
    </row>
    <row r="17" customFormat="false" ht="15" hidden="false" customHeight="false" outlineLevel="0" collapsed="false">
      <c r="A17" s="21" t="s">
        <v>46</v>
      </c>
      <c r="B17" s="22" t="n">
        <f aca="false">$B$6</f>
        <v>40</v>
      </c>
      <c r="C17" s="22" t="n">
        <f aca="false">B20</f>
        <v>42.2</v>
      </c>
      <c r="D17" s="22" t="n">
        <f aca="false">C20</f>
        <v>44.356</v>
      </c>
      <c r="E17" s="22" t="n">
        <f aca="false">D20</f>
        <v>46.46888</v>
      </c>
      <c r="F17" s="22" t="n">
        <f aca="false">E20</f>
        <v>48.5395024</v>
      </c>
      <c r="G17" s="22" t="n">
        <f aca="false">F20</f>
        <v>50.568712352</v>
      </c>
      <c r="H17" s="22" t="n">
        <f aca="false">G20</f>
        <v>52.55733810496</v>
      </c>
      <c r="I17" s="22" t="n">
        <f aca="false">H20</f>
        <v>54.5061913428608</v>
      </c>
      <c r="J17" s="22" t="n">
        <f aca="false">I20</f>
        <v>56.4160675160036</v>
      </c>
      <c r="K17" s="22" t="n">
        <f aca="false">J20</f>
        <v>58.2877461656835</v>
      </c>
      <c r="L17" s="22" t="n">
        <f aca="false">K20</f>
        <v>60.1219912423698</v>
      </c>
      <c r="M17" s="22" t="n">
        <f aca="false">L20</f>
        <v>61.9195514175224</v>
      </c>
    </row>
    <row r="18" customFormat="false" ht="15" hidden="false" customHeight="false" outlineLevel="0" collapsed="false">
      <c r="A18" s="21" t="s">
        <v>47</v>
      </c>
      <c r="B18" s="22" t="n">
        <f aca="false">B14</f>
        <v>3</v>
      </c>
      <c r="C18" s="22" t="n">
        <f aca="false">C14</f>
        <v>3</v>
      </c>
      <c r="D18" s="22" t="n">
        <f aca="false">D14</f>
        <v>3</v>
      </c>
      <c r="E18" s="22" t="n">
        <f aca="false">E14</f>
        <v>3</v>
      </c>
      <c r="F18" s="22" t="n">
        <f aca="false">F14</f>
        <v>3</v>
      </c>
      <c r="G18" s="22" t="n">
        <f aca="false">G14</f>
        <v>3</v>
      </c>
      <c r="H18" s="22" t="n">
        <f aca="false">H14</f>
        <v>3</v>
      </c>
      <c r="I18" s="22" t="n">
        <f aca="false">I14</f>
        <v>3</v>
      </c>
      <c r="J18" s="22" t="n">
        <f aca="false">J14</f>
        <v>3</v>
      </c>
      <c r="K18" s="22" t="n">
        <f aca="false">K14</f>
        <v>3</v>
      </c>
      <c r="L18" s="22" t="n">
        <f aca="false">L14</f>
        <v>3</v>
      </c>
      <c r="M18" s="22" t="n">
        <f aca="false">M14</f>
        <v>3</v>
      </c>
      <c r="N18" s="23" t="n">
        <f aca="false">SUM(B18:M18)</f>
        <v>36</v>
      </c>
    </row>
    <row r="19" customFormat="false" ht="15" hidden="false" customHeight="false" outlineLevel="0" collapsed="false">
      <c r="A19" s="21" t="s">
        <v>48</v>
      </c>
      <c r="B19" s="22" t="n">
        <f aca="false">B17*B15</f>
        <v>0.8</v>
      </c>
      <c r="C19" s="22" t="n">
        <f aca="false">C17*C15</f>
        <v>0.844</v>
      </c>
      <c r="D19" s="22" t="n">
        <f aca="false">D17*D15</f>
        <v>0.88712</v>
      </c>
      <c r="E19" s="22" t="n">
        <f aca="false">E17*E15</f>
        <v>0.9293776</v>
      </c>
      <c r="F19" s="22" t="n">
        <f aca="false">F17*F15</f>
        <v>0.970790048</v>
      </c>
      <c r="G19" s="22" t="n">
        <f aca="false">G17*G15</f>
        <v>1.01137424704</v>
      </c>
      <c r="H19" s="22" t="n">
        <f aca="false">H17*H15</f>
        <v>1.0511467620992</v>
      </c>
      <c r="I19" s="22" t="n">
        <f aca="false">I17*I15</f>
        <v>1.09012382685722</v>
      </c>
      <c r="J19" s="22" t="n">
        <f aca="false">J17*J15</f>
        <v>1.12832135032007</v>
      </c>
      <c r="K19" s="22" t="n">
        <f aca="false">K17*K15</f>
        <v>1.16575492331367</v>
      </c>
      <c r="L19" s="22" t="n">
        <f aca="false">L17*L15</f>
        <v>1.2024398248474</v>
      </c>
      <c r="M19" s="22" t="n">
        <f aca="false">M17*M15</f>
        <v>1.23839102835045</v>
      </c>
      <c r="N19" s="23" t="n">
        <f aca="false">SUM(B19:M19)</f>
        <v>12.318839610828</v>
      </c>
    </row>
    <row r="20" customFormat="false" ht="15" hidden="false" customHeight="false" outlineLevel="0" collapsed="false">
      <c r="A20" s="13" t="s">
        <v>49</v>
      </c>
      <c r="B20" s="23" t="n">
        <f aca="false">B17+B18-B19</f>
        <v>42.2</v>
      </c>
      <c r="C20" s="23" t="n">
        <f aca="false">C17+C18-C19</f>
        <v>44.356</v>
      </c>
      <c r="D20" s="23" t="n">
        <f aca="false">D17+D18-D19</f>
        <v>46.46888</v>
      </c>
      <c r="E20" s="23" t="n">
        <f aca="false">E17+E18-E19</f>
        <v>48.5395024</v>
      </c>
      <c r="F20" s="23" t="n">
        <f aca="false">F17+F18-F19</f>
        <v>50.568712352</v>
      </c>
      <c r="G20" s="23" t="n">
        <f aca="false">G17+G18-G19</f>
        <v>52.55733810496</v>
      </c>
      <c r="H20" s="23" t="n">
        <f aca="false">H17+H18-H19</f>
        <v>54.5061913428608</v>
      </c>
      <c r="I20" s="23" t="n">
        <f aca="false">I17+I18-I19</f>
        <v>56.4160675160036</v>
      </c>
      <c r="J20" s="23" t="n">
        <f aca="false">J17+J18-J19</f>
        <v>58.2877461656835</v>
      </c>
      <c r="K20" s="23" t="n">
        <f aca="false">K17+K18-K19</f>
        <v>60.1219912423698</v>
      </c>
      <c r="L20" s="23" t="n">
        <f aca="false">L17+L18-L19</f>
        <v>61.9195514175224</v>
      </c>
      <c r="M20" s="23" t="n">
        <f aca="false">M17+M18-M19</f>
        <v>63.681160389172</v>
      </c>
      <c r="N20" s="23" t="n">
        <f aca="false">M20</f>
        <v>63.681160389172</v>
      </c>
    </row>
    <row r="21" customFormat="false" ht="15" hidden="false" customHeight="false" outlineLevel="0" collapsed="false">
      <c r="A21" s="13" t="s">
        <v>50</v>
      </c>
      <c r="B21" s="24" t="n">
        <f aca="false">(B17+B20)/2*B16</f>
        <v>105832.5</v>
      </c>
      <c r="C21" s="24" t="n">
        <f aca="false">(C17+C20)/2*C16</f>
        <v>111440.85</v>
      </c>
      <c r="D21" s="24" t="n">
        <f aca="false">(D17+D20)/2*D16</f>
        <v>116937.033</v>
      </c>
      <c r="E21" s="24" t="n">
        <f aca="false">(E17+E20)/2*E16</f>
        <v>122323.29234</v>
      </c>
      <c r="F21" s="24" t="n">
        <f aca="false">(F17+F20)/2*F16</f>
        <v>127601.8264932</v>
      </c>
      <c r="G21" s="24" t="n">
        <f aca="false">(G17+G20)/2*G16</f>
        <v>132774.789963336</v>
      </c>
      <c r="H21" s="24" t="n">
        <f aca="false">(H17+H20)/2*H16</f>
        <v>137844.294164069</v>
      </c>
      <c r="I21" s="24" t="n">
        <f aca="false">(I17+I20)/2*I16</f>
        <v>142812.408280788</v>
      </c>
      <c r="J21" s="24" t="n">
        <f aca="false">(J17+J20)/2*J16</f>
        <v>147681.160115172</v>
      </c>
      <c r="K21" s="24" t="n">
        <f aca="false">(K17+K20)/2*K16</f>
        <v>152452.536912869</v>
      </c>
      <c r="L21" s="24" t="n">
        <f aca="false">(L17+L20)/2*L16</f>
        <v>157128.486174611</v>
      </c>
      <c r="M21" s="24" t="n">
        <f aca="false">(M17+M20)/2*M16</f>
        <v>161710.916451119</v>
      </c>
      <c r="N21" s="25" t="n">
        <f aca="false">SUM(B21:M21)</f>
        <v>1616540.09389516</v>
      </c>
    </row>
    <row r="23" customFormat="false" ht="15" hidden="false" customHeight="false" outlineLevel="0" collapsed="false">
      <c r="A23" s="26" t="s">
        <v>51</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F4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12"/>
    <col collapsed="false" customWidth="true" hidden="false" outlineLevel="0" max="2" min="2" style="0" width="30"/>
    <col collapsed="false" customWidth="true" hidden="false" outlineLevel="0" max="3" min="3" style="0" width="46"/>
    <col collapsed="false" customWidth="true" hidden="false" outlineLevel="0" max="4" min="4" style="0" width="14"/>
    <col collapsed="false" customWidth="true" hidden="false" outlineLevel="0" max="5" min="5" style="0" width="16"/>
    <col collapsed="false" customWidth="true" hidden="false" outlineLevel="0" max="6" min="6" style="0" width="30"/>
  </cols>
  <sheetData>
    <row r="1" customFormat="false" ht="19.7" hidden="false" customHeight="false" outlineLevel="0" collapsed="false">
      <c r="A1" s="9" t="s">
        <v>52</v>
      </c>
    </row>
    <row r="2" customFormat="false" ht="15" hidden="false" customHeight="false" outlineLevel="0" collapsed="false">
      <c r="A2" s="2" t="s">
        <v>19</v>
      </c>
    </row>
    <row r="3" customFormat="false" ht="15" hidden="false" customHeight="false" outlineLevel="0" collapsed="false">
      <c r="A3" s="10" t="s">
        <v>20</v>
      </c>
      <c r="B3" s="11" t="s">
        <v>21</v>
      </c>
      <c r="C3" s="12" t="s">
        <v>22</v>
      </c>
    </row>
    <row r="5" customFormat="false" ht="30" hidden="false" customHeight="true" outlineLevel="0" collapsed="false">
      <c r="A5" s="19" t="s">
        <v>53</v>
      </c>
      <c r="B5" s="19" t="s">
        <v>54</v>
      </c>
      <c r="C5" s="19" t="s">
        <v>55</v>
      </c>
      <c r="D5" s="19" t="s">
        <v>56</v>
      </c>
      <c r="E5" s="19" t="s">
        <v>57</v>
      </c>
      <c r="F5" s="19" t="s">
        <v>58</v>
      </c>
    </row>
    <row r="6" customFormat="false" ht="15" hidden="false" customHeight="false" outlineLevel="0" collapsed="false">
      <c r="A6" s="27" t="n">
        <v>46357</v>
      </c>
      <c r="B6" s="5" t="s">
        <v>59</v>
      </c>
      <c r="C6" s="5" t="s">
        <v>60</v>
      </c>
      <c r="D6" s="5" t="s">
        <v>56</v>
      </c>
      <c r="E6" s="5" t="s">
        <v>61</v>
      </c>
      <c r="F6" s="5"/>
    </row>
    <row r="7" customFormat="false" ht="15" hidden="false" customHeight="false" outlineLevel="0" collapsed="false">
      <c r="A7" s="27"/>
      <c r="B7" s="5"/>
      <c r="C7" s="5"/>
      <c r="D7" s="5"/>
      <c r="E7" s="5"/>
      <c r="F7" s="5"/>
    </row>
    <row r="8" customFormat="false" ht="15" hidden="false" customHeight="false" outlineLevel="0" collapsed="false">
      <c r="A8" s="27"/>
      <c r="B8" s="5"/>
      <c r="C8" s="5"/>
      <c r="D8" s="5"/>
      <c r="E8" s="5"/>
      <c r="F8" s="5"/>
    </row>
    <row r="9" customFormat="false" ht="15" hidden="false" customHeight="false" outlineLevel="0" collapsed="false">
      <c r="A9" s="27"/>
      <c r="B9" s="5"/>
      <c r="C9" s="5"/>
      <c r="D9" s="5"/>
      <c r="E9" s="5"/>
      <c r="F9" s="5"/>
    </row>
    <row r="10" customFormat="false" ht="15" hidden="false" customHeight="false" outlineLevel="0" collapsed="false">
      <c r="A10" s="27"/>
      <c r="B10" s="5"/>
      <c r="C10" s="5"/>
      <c r="D10" s="5"/>
      <c r="E10" s="5"/>
      <c r="F10" s="5"/>
    </row>
    <row r="11" customFormat="false" ht="15" hidden="false" customHeight="false" outlineLevel="0" collapsed="false">
      <c r="A11" s="27"/>
      <c r="B11" s="5"/>
      <c r="C11" s="5"/>
      <c r="D11" s="5"/>
      <c r="E11" s="5"/>
      <c r="F11" s="5"/>
    </row>
    <row r="12" customFormat="false" ht="15" hidden="false" customHeight="false" outlineLevel="0" collapsed="false">
      <c r="A12" s="27"/>
      <c r="B12" s="5"/>
      <c r="C12" s="5"/>
      <c r="D12" s="5"/>
      <c r="E12" s="5"/>
      <c r="F12" s="5"/>
    </row>
    <row r="13" customFormat="false" ht="15" hidden="false" customHeight="false" outlineLevel="0" collapsed="false">
      <c r="A13" s="27"/>
      <c r="B13" s="5"/>
      <c r="C13" s="5"/>
      <c r="D13" s="5"/>
      <c r="E13" s="5"/>
      <c r="F13" s="5"/>
    </row>
    <row r="14" customFormat="false" ht="15" hidden="false" customHeight="false" outlineLevel="0" collapsed="false">
      <c r="A14" s="27"/>
      <c r="B14" s="5"/>
      <c r="C14" s="5"/>
      <c r="D14" s="5"/>
      <c r="E14" s="5"/>
      <c r="F14" s="5"/>
    </row>
    <row r="15" customFormat="false" ht="15" hidden="false" customHeight="false" outlineLevel="0" collapsed="false">
      <c r="A15" s="27"/>
      <c r="B15" s="5"/>
      <c r="C15" s="5"/>
      <c r="D15" s="5"/>
      <c r="E15" s="5"/>
      <c r="F15" s="5"/>
    </row>
    <row r="16" customFormat="false" ht="15" hidden="false" customHeight="false" outlineLevel="0" collapsed="false">
      <c r="A16" s="27"/>
      <c r="B16" s="5"/>
      <c r="C16" s="5"/>
      <c r="D16" s="5"/>
      <c r="E16" s="5"/>
      <c r="F16" s="5"/>
    </row>
    <row r="17" customFormat="false" ht="15" hidden="false" customHeight="false" outlineLevel="0" collapsed="false">
      <c r="A17" s="27"/>
      <c r="B17" s="5"/>
      <c r="C17" s="5"/>
      <c r="D17" s="5"/>
      <c r="E17" s="5"/>
      <c r="F17" s="5"/>
    </row>
    <row r="18" customFormat="false" ht="15" hidden="false" customHeight="false" outlineLevel="0" collapsed="false">
      <c r="A18" s="27"/>
      <c r="B18" s="5"/>
      <c r="C18" s="5"/>
      <c r="D18" s="5"/>
      <c r="E18" s="5"/>
      <c r="F18" s="5"/>
    </row>
    <row r="19" customFormat="false" ht="15" hidden="false" customHeight="false" outlineLevel="0" collapsed="false">
      <c r="A19" s="27"/>
      <c r="B19" s="5"/>
      <c r="C19" s="5"/>
      <c r="D19" s="5"/>
      <c r="E19" s="5"/>
      <c r="F19" s="5"/>
    </row>
    <row r="20" customFormat="false" ht="15" hidden="false" customHeight="false" outlineLevel="0" collapsed="false">
      <c r="A20" s="27"/>
      <c r="B20" s="5"/>
      <c r="C20" s="5"/>
      <c r="D20" s="5"/>
      <c r="E20" s="5"/>
      <c r="F20" s="5"/>
    </row>
    <row r="21" customFormat="false" ht="15" hidden="false" customHeight="false" outlineLevel="0" collapsed="false">
      <c r="A21" s="27"/>
      <c r="B21" s="5"/>
      <c r="C21" s="5"/>
      <c r="D21" s="5"/>
      <c r="E21" s="5"/>
      <c r="F21" s="5"/>
    </row>
    <row r="22" customFormat="false" ht="15" hidden="false" customHeight="false" outlineLevel="0" collapsed="false">
      <c r="A22" s="27"/>
      <c r="B22" s="5"/>
      <c r="C22" s="5"/>
      <c r="D22" s="5"/>
      <c r="E22" s="5"/>
      <c r="F22" s="5"/>
    </row>
    <row r="23" customFormat="false" ht="15" hidden="false" customHeight="false" outlineLevel="0" collapsed="false">
      <c r="A23" s="27"/>
      <c r="B23" s="5"/>
      <c r="C23" s="5"/>
      <c r="D23" s="5"/>
      <c r="E23" s="5"/>
      <c r="F23" s="5"/>
    </row>
    <row r="24" customFormat="false" ht="15" hidden="false" customHeight="false" outlineLevel="0" collapsed="false">
      <c r="A24" s="27"/>
      <c r="B24" s="5"/>
      <c r="C24" s="5"/>
      <c r="D24" s="5"/>
      <c r="E24" s="5"/>
      <c r="F24" s="5"/>
    </row>
    <row r="25" customFormat="false" ht="15" hidden="false" customHeight="false" outlineLevel="0" collapsed="false">
      <c r="A25" s="27"/>
      <c r="B25" s="5"/>
      <c r="C25" s="5"/>
      <c r="D25" s="5"/>
      <c r="E25" s="5"/>
      <c r="F25" s="5"/>
    </row>
    <row r="26" customFormat="false" ht="15" hidden="false" customHeight="false" outlineLevel="0" collapsed="false">
      <c r="A26" s="27"/>
      <c r="B26" s="5"/>
      <c r="C26" s="5"/>
      <c r="D26" s="5"/>
      <c r="E26" s="5"/>
      <c r="F26" s="5"/>
    </row>
    <row r="27" customFormat="false" ht="15" hidden="false" customHeight="false" outlineLevel="0" collapsed="false">
      <c r="A27" s="27"/>
      <c r="B27" s="5"/>
      <c r="C27" s="5"/>
      <c r="D27" s="5"/>
      <c r="E27" s="5"/>
      <c r="F27" s="5"/>
    </row>
    <row r="28" customFormat="false" ht="15" hidden="false" customHeight="false" outlineLevel="0" collapsed="false">
      <c r="A28" s="27"/>
      <c r="B28" s="5"/>
      <c r="C28" s="5"/>
      <c r="D28" s="5"/>
      <c r="E28" s="5"/>
      <c r="F28" s="5"/>
    </row>
    <row r="29" customFormat="false" ht="15" hidden="false" customHeight="false" outlineLevel="0" collapsed="false">
      <c r="A29" s="27"/>
      <c r="B29" s="5"/>
      <c r="C29" s="5"/>
      <c r="D29" s="5"/>
      <c r="E29" s="5"/>
      <c r="F29" s="5"/>
    </row>
    <row r="30" customFormat="false" ht="15" hidden="false" customHeight="false" outlineLevel="0" collapsed="false">
      <c r="A30" s="27"/>
      <c r="B30" s="5"/>
      <c r="C30" s="5"/>
      <c r="D30" s="5"/>
      <c r="E30" s="5"/>
      <c r="F30" s="5"/>
    </row>
    <row r="31" customFormat="false" ht="15" hidden="false" customHeight="false" outlineLevel="0" collapsed="false">
      <c r="A31" s="27"/>
      <c r="B31" s="5"/>
      <c r="C31" s="5"/>
      <c r="D31" s="5"/>
      <c r="E31" s="5"/>
      <c r="F31" s="5"/>
    </row>
    <row r="32" customFormat="false" ht="15" hidden="false" customHeight="false" outlineLevel="0" collapsed="false">
      <c r="A32" s="27"/>
      <c r="B32" s="5"/>
      <c r="C32" s="5"/>
      <c r="D32" s="5"/>
      <c r="E32" s="5"/>
      <c r="F32" s="5"/>
    </row>
    <row r="33" customFormat="false" ht="15" hidden="false" customHeight="false" outlineLevel="0" collapsed="false">
      <c r="A33" s="27"/>
      <c r="B33" s="5"/>
      <c r="C33" s="5"/>
      <c r="D33" s="5"/>
      <c r="E33" s="5"/>
      <c r="F33" s="5"/>
    </row>
    <row r="34" customFormat="false" ht="15" hidden="false" customHeight="false" outlineLevel="0" collapsed="false">
      <c r="A34" s="27"/>
      <c r="B34" s="5"/>
      <c r="C34" s="5"/>
      <c r="D34" s="5"/>
      <c r="E34" s="5"/>
      <c r="F34" s="5"/>
    </row>
    <row r="35" customFormat="false" ht="15" hidden="false" customHeight="false" outlineLevel="0" collapsed="false">
      <c r="A35" s="27"/>
      <c r="B35" s="5"/>
      <c r="C35" s="5"/>
      <c r="D35" s="5"/>
      <c r="E35" s="5"/>
      <c r="F35" s="5"/>
    </row>
    <row r="36" customFormat="false" ht="15" hidden="false" customHeight="false" outlineLevel="0" collapsed="false">
      <c r="A36" s="27"/>
      <c r="B36" s="5"/>
      <c r="C36" s="5"/>
      <c r="D36" s="5"/>
      <c r="E36" s="5"/>
      <c r="F36" s="5"/>
    </row>
    <row r="37" customFormat="false" ht="15" hidden="false" customHeight="false" outlineLevel="0" collapsed="false">
      <c r="A37" s="27"/>
      <c r="B37" s="5"/>
      <c r="C37" s="5"/>
      <c r="D37" s="5"/>
      <c r="E37" s="5"/>
      <c r="F37" s="5"/>
    </row>
    <row r="38" customFormat="false" ht="15" hidden="false" customHeight="false" outlineLevel="0" collapsed="false">
      <c r="A38" s="27"/>
      <c r="B38" s="5"/>
      <c r="C38" s="5"/>
      <c r="D38" s="5"/>
      <c r="E38" s="5"/>
      <c r="F38" s="5"/>
    </row>
    <row r="39" customFormat="false" ht="15" hidden="false" customHeight="false" outlineLevel="0" collapsed="false">
      <c r="A39" s="27"/>
      <c r="B39" s="5"/>
      <c r="C39" s="5"/>
      <c r="D39" s="5"/>
      <c r="E39" s="5"/>
      <c r="F39" s="5"/>
    </row>
    <row r="40" customFormat="false" ht="15" hidden="false" customHeight="false" outlineLevel="0" collapsed="false">
      <c r="A40" s="27"/>
      <c r="B40" s="5"/>
      <c r="C40" s="5"/>
      <c r="D40" s="5"/>
      <c r="E40" s="5"/>
      <c r="F40" s="5"/>
    </row>
    <row r="41" customFormat="false" ht="15" hidden="false" customHeight="false" outlineLevel="0" collapsed="false">
      <c r="A41" s="27"/>
      <c r="B41" s="5"/>
      <c r="C41" s="5"/>
      <c r="D41" s="5"/>
      <c r="E41" s="5"/>
      <c r="F41" s="5"/>
    </row>
    <row r="42" customFormat="false" ht="15" hidden="false" customHeight="false" outlineLevel="0" collapsed="false">
      <c r="A42" s="27"/>
      <c r="B42" s="5"/>
      <c r="C42" s="5"/>
      <c r="D42" s="5"/>
      <c r="E42" s="5"/>
      <c r="F42" s="5"/>
    </row>
    <row r="43" customFormat="false" ht="15" hidden="false" customHeight="false" outlineLevel="0" collapsed="false">
      <c r="A43" s="27"/>
      <c r="B43" s="5"/>
      <c r="C43" s="5"/>
      <c r="D43" s="5"/>
      <c r="E43" s="5"/>
      <c r="F43" s="5"/>
    </row>
    <row r="44" customFormat="false" ht="15" hidden="false" customHeight="false" outlineLevel="0" collapsed="false">
      <c r="A44" s="27"/>
      <c r="B44" s="5"/>
      <c r="C44" s="5"/>
      <c r="D44" s="5"/>
      <c r="E44" s="5"/>
      <c r="F44" s="5"/>
    </row>
    <row r="45" customFormat="false" ht="15" hidden="false" customHeight="false" outlineLevel="0" collapsed="false">
      <c r="A45" s="27"/>
      <c r="B45" s="5"/>
      <c r="C45" s="5"/>
      <c r="D45" s="5"/>
      <c r="E45" s="5"/>
      <c r="F45" s="5"/>
    </row>
  </sheetData>
  <dataValidations count="1">
    <dataValidation allowBlank="true" errorStyle="stop" operator="between" showDropDown="false" showErrorMessage="false" showInputMessage="false" sqref="E6:E45" type="list">
      <formula1>"High,Medium,Low"</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F2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4" min="1" style="0" width="14"/>
    <col collapsed="false" customWidth="true" hidden="false" outlineLevel="0" max="5" min="5" style="0" width="10"/>
    <col collapsed="false" customWidth="true" hidden="false" outlineLevel="0" max="6" min="6" style="0" width="40"/>
  </cols>
  <sheetData>
    <row r="1" customFormat="false" ht="19.7" hidden="false" customHeight="false" outlineLevel="0" collapsed="false">
      <c r="A1" s="9" t="s">
        <v>62</v>
      </c>
    </row>
    <row r="2" customFormat="false" ht="15" hidden="false" customHeight="false" outlineLevel="0" collapsed="false">
      <c r="A2" s="2" t="s">
        <v>19</v>
      </c>
    </row>
    <row r="3" customFormat="false" ht="15" hidden="false" customHeight="false" outlineLevel="0" collapsed="false">
      <c r="A3" s="10" t="s">
        <v>20</v>
      </c>
      <c r="B3" s="11" t="s">
        <v>21</v>
      </c>
      <c r="C3" s="12" t="s">
        <v>22</v>
      </c>
    </row>
    <row r="5" customFormat="false" ht="30" hidden="false" customHeight="true" outlineLevel="0" collapsed="false">
      <c r="A5" s="19" t="s">
        <v>29</v>
      </c>
      <c r="B5" s="19" t="s">
        <v>63</v>
      </c>
      <c r="C5" s="19" t="s">
        <v>64</v>
      </c>
      <c r="D5" s="19" t="s">
        <v>65</v>
      </c>
      <c r="E5" s="19" t="s">
        <v>66</v>
      </c>
      <c r="F5" s="19" t="s">
        <v>67</v>
      </c>
    </row>
    <row r="6" customFormat="false" ht="15" hidden="false" customHeight="false" outlineLevel="0" collapsed="false">
      <c r="A6" s="28" t="n">
        <f aca="false">Drivers!B13</f>
        <v>46388</v>
      </c>
      <c r="B6" s="29" t="n">
        <f aca="false">Drivers!B21</f>
        <v>105832.5</v>
      </c>
      <c r="C6" s="18"/>
      <c r="D6" s="29" t="str">
        <f aca="false">IF(C6="","",C6-B6)</f>
        <v/>
      </c>
      <c r="E6" s="30" t="str">
        <f aca="false">IF(C6="","",IFERROR(D6/B6,0))</f>
        <v/>
      </c>
      <c r="F6" s="5"/>
    </row>
    <row r="7" customFormat="false" ht="15" hidden="false" customHeight="false" outlineLevel="0" collapsed="false">
      <c r="A7" s="28" t="n">
        <f aca="false">Drivers!C13</f>
        <v>46419</v>
      </c>
      <c r="B7" s="29" t="n">
        <f aca="false">Drivers!C21</f>
        <v>111440.85</v>
      </c>
      <c r="C7" s="18"/>
      <c r="D7" s="29" t="str">
        <f aca="false">IF(C7="","",C7-B7)</f>
        <v/>
      </c>
      <c r="E7" s="30" t="str">
        <f aca="false">IF(C7="","",IFERROR(D7/B7,0))</f>
        <v/>
      </c>
      <c r="F7" s="5"/>
    </row>
    <row r="8" customFormat="false" ht="15" hidden="false" customHeight="false" outlineLevel="0" collapsed="false">
      <c r="A8" s="28" t="n">
        <f aca="false">Drivers!D13</f>
        <v>46447</v>
      </c>
      <c r="B8" s="29" t="n">
        <f aca="false">Drivers!D21</f>
        <v>116937.033</v>
      </c>
      <c r="C8" s="18"/>
      <c r="D8" s="29" t="str">
        <f aca="false">IF(C8="","",C8-B8)</f>
        <v/>
      </c>
      <c r="E8" s="30" t="str">
        <f aca="false">IF(C8="","",IFERROR(D8/B8,0))</f>
        <v/>
      </c>
      <c r="F8" s="5"/>
    </row>
    <row r="9" customFormat="false" ht="15" hidden="false" customHeight="false" outlineLevel="0" collapsed="false">
      <c r="A9" s="28" t="n">
        <f aca="false">Drivers!E13</f>
        <v>46478</v>
      </c>
      <c r="B9" s="29" t="n">
        <f aca="false">Drivers!E21</f>
        <v>122323.29234</v>
      </c>
      <c r="C9" s="18"/>
      <c r="D9" s="29" t="str">
        <f aca="false">IF(C9="","",C9-B9)</f>
        <v/>
      </c>
      <c r="E9" s="30" t="str">
        <f aca="false">IF(C9="","",IFERROR(D9/B9,0))</f>
        <v/>
      </c>
      <c r="F9" s="5"/>
    </row>
    <row r="10" customFormat="false" ht="15" hidden="false" customHeight="false" outlineLevel="0" collapsed="false">
      <c r="A10" s="28" t="n">
        <f aca="false">Drivers!F13</f>
        <v>46508</v>
      </c>
      <c r="B10" s="29" t="n">
        <f aca="false">Drivers!F21</f>
        <v>127601.8264932</v>
      </c>
      <c r="C10" s="18"/>
      <c r="D10" s="29" t="str">
        <f aca="false">IF(C10="","",C10-B10)</f>
        <v/>
      </c>
      <c r="E10" s="30" t="str">
        <f aca="false">IF(C10="","",IFERROR(D10/B10,0))</f>
        <v/>
      </c>
      <c r="F10" s="5"/>
    </row>
    <row r="11" customFormat="false" ht="15" hidden="false" customHeight="false" outlineLevel="0" collapsed="false">
      <c r="A11" s="28" t="n">
        <f aca="false">Drivers!G13</f>
        <v>46539</v>
      </c>
      <c r="B11" s="29" t="n">
        <f aca="false">Drivers!G21</f>
        <v>132774.789963336</v>
      </c>
      <c r="C11" s="18"/>
      <c r="D11" s="29" t="str">
        <f aca="false">IF(C11="","",C11-B11)</f>
        <v/>
      </c>
      <c r="E11" s="30" t="str">
        <f aca="false">IF(C11="","",IFERROR(D11/B11,0))</f>
        <v/>
      </c>
      <c r="F11" s="5"/>
    </row>
    <row r="12" customFormat="false" ht="15" hidden="false" customHeight="false" outlineLevel="0" collapsed="false">
      <c r="A12" s="28" t="n">
        <f aca="false">Drivers!H13</f>
        <v>46569</v>
      </c>
      <c r="B12" s="29" t="n">
        <f aca="false">Drivers!H21</f>
        <v>137844.294164069</v>
      </c>
      <c r="C12" s="18"/>
      <c r="D12" s="29" t="str">
        <f aca="false">IF(C12="","",C12-B12)</f>
        <v/>
      </c>
      <c r="E12" s="30" t="str">
        <f aca="false">IF(C12="","",IFERROR(D12/B12,0))</f>
        <v/>
      </c>
      <c r="F12" s="5"/>
    </row>
    <row r="13" customFormat="false" ht="15" hidden="false" customHeight="false" outlineLevel="0" collapsed="false">
      <c r="A13" s="28" t="n">
        <f aca="false">Drivers!I13</f>
        <v>46600</v>
      </c>
      <c r="B13" s="29" t="n">
        <f aca="false">Drivers!I21</f>
        <v>142812.408280788</v>
      </c>
      <c r="C13" s="18"/>
      <c r="D13" s="29" t="str">
        <f aca="false">IF(C13="","",C13-B13)</f>
        <v/>
      </c>
      <c r="E13" s="30" t="str">
        <f aca="false">IF(C13="","",IFERROR(D13/B13,0))</f>
        <v/>
      </c>
      <c r="F13" s="5"/>
    </row>
    <row r="14" customFormat="false" ht="15" hidden="false" customHeight="false" outlineLevel="0" collapsed="false">
      <c r="A14" s="28" t="n">
        <f aca="false">Drivers!J13</f>
        <v>46631</v>
      </c>
      <c r="B14" s="29" t="n">
        <f aca="false">Drivers!J21</f>
        <v>147681.160115172</v>
      </c>
      <c r="C14" s="18"/>
      <c r="D14" s="29" t="str">
        <f aca="false">IF(C14="","",C14-B14)</f>
        <v/>
      </c>
      <c r="E14" s="30" t="str">
        <f aca="false">IF(C14="","",IFERROR(D14/B14,0))</f>
        <v/>
      </c>
      <c r="F14" s="5"/>
    </row>
    <row r="15" customFormat="false" ht="15" hidden="false" customHeight="false" outlineLevel="0" collapsed="false">
      <c r="A15" s="28" t="n">
        <f aca="false">Drivers!K13</f>
        <v>46661</v>
      </c>
      <c r="B15" s="29" t="n">
        <f aca="false">Drivers!K21</f>
        <v>152452.536912869</v>
      </c>
      <c r="C15" s="18"/>
      <c r="D15" s="29" t="str">
        <f aca="false">IF(C15="","",C15-B15)</f>
        <v/>
      </c>
      <c r="E15" s="30" t="str">
        <f aca="false">IF(C15="","",IFERROR(D15/B15,0))</f>
        <v/>
      </c>
      <c r="F15" s="5"/>
    </row>
    <row r="16" customFormat="false" ht="15" hidden="false" customHeight="false" outlineLevel="0" collapsed="false">
      <c r="A16" s="28" t="n">
        <f aca="false">Drivers!L13</f>
        <v>46692</v>
      </c>
      <c r="B16" s="29" t="n">
        <f aca="false">Drivers!L21</f>
        <v>157128.486174611</v>
      </c>
      <c r="C16" s="18"/>
      <c r="D16" s="29" t="str">
        <f aca="false">IF(C16="","",C16-B16)</f>
        <v/>
      </c>
      <c r="E16" s="30" t="str">
        <f aca="false">IF(C16="","",IFERROR(D16/B16,0))</f>
        <v/>
      </c>
      <c r="F16" s="5"/>
    </row>
    <row r="17" customFormat="false" ht="15" hidden="false" customHeight="false" outlineLevel="0" collapsed="false">
      <c r="A17" s="28" t="n">
        <f aca="false">Drivers!M13</f>
        <v>46722</v>
      </c>
      <c r="B17" s="29" t="n">
        <f aca="false">Drivers!M21</f>
        <v>161710.916451119</v>
      </c>
      <c r="C17" s="18"/>
      <c r="D17" s="29" t="str">
        <f aca="false">IF(C17="","",C17-B17)</f>
        <v/>
      </c>
      <c r="E17" s="30" t="str">
        <f aca="false">IF(C17="","",IFERROR(D17/B17,0))</f>
        <v/>
      </c>
      <c r="F17" s="5"/>
    </row>
    <row r="18" customFormat="false" ht="15" hidden="false" customHeight="false" outlineLevel="0" collapsed="false">
      <c r="A18" s="13" t="s">
        <v>68</v>
      </c>
      <c r="B18" s="25" t="n">
        <f aca="false">SUM(B6:B17)</f>
        <v>1616540.09389516</v>
      </c>
      <c r="C18" s="25" t="n">
        <f aca="false">SUM(C6:C17)</f>
        <v>0</v>
      </c>
    </row>
    <row r="20" customFormat="false" ht="15" hidden="false" customHeight="false" outlineLevel="0" collapsed="false">
      <c r="A20" s="13" t="s">
        <v>69</v>
      </c>
      <c r="D20" s="31" t="str">
        <f aca="false">IFERROR(1-ABS(SUMIF(C6:C17,"&lt;&gt;",D6:D17))/SUMIF(C6:C17,"&lt;&gt;",B6:B17),"")</f>
        <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2026-10-18T05:09:17Z</dcterms:created>
  <dc:creator>openpyxl</dc:creator>
  <dc:description/>
  <dc:language>en-US</dc:language>
  <cp:lastModifiedBy/>
  <dcterms:modified xsi:type="dcterms:W3CDTF">2026-10-18T05:09:17Z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