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Forecast"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<sst xmlns="http://schemas.openxmlformats.org/spreadsheetml/2006/main" count="66" uniqueCount="65">
  <si>
    <t xml:space="preserve">13-Week Cash Flow Forecast</t>
  </si>
  <si>
    <t xml:space="preserve">Bean Counter Buddy · Free template</t>
  </si>
  <si>
    <t xml:space="preserve">The standard short-term liquidity tool: a rolling week-by-week forecast of cash in and cash out, with ending balances compared against your minimum cash target.</t>
  </si>
  <si>
    <t xml:space="preserve">HOW TO USE</t>
  </si>
  <si>
    <t xml:space="preserve">1.</t>
  </si>
  <si>
    <t xml:space="preserve">Enter the Monday of Week 1, your beginning cash balance, and your minimum cash target.</t>
  </si>
  <si>
    <t xml:space="preserve">2.</t>
  </si>
  <si>
    <t xml:space="preserve">Use the Scenario Adjustment to stress-test: e.g., −20% on collections shows a slow-paying-customer scenario.</t>
  </si>
  <si>
    <t xml:space="preserve">3.</t>
  </si>
  <si>
    <t xml:space="preserve">Enter expected receipts and disbursements for each week. Be conservative on collections, complete on payments.</t>
  </si>
  <si>
    <t xml:space="preserve">4.</t>
  </si>
  <si>
    <t xml:space="preserve">Ending cash rolls forward automatically. Weeks below your minimum are flagged.</t>
  </si>
  <si>
    <t xml:space="preserve">5.</t>
  </si>
  <si>
    <t xml:space="preserve">Each week, replace the oldest week with actuals and add a new Week 13 (save as a new version).</t>
  </si>
  <si>
    <t xml:space="preserve">COLOR KEY</t>
  </si>
  <si>
    <t xml:space="preserve">Blue text on yellow = input cells you fill in</t>
  </si>
  <si>
    <t xml:space="preserve">Black text = formulas that calculate automatically (no need to edit)</t>
  </si>
  <si>
    <t xml:space="preserve">NOTES</t>
  </si>
  <si>
    <t xml:space="preserve">Base collections on your AR aging and customers' actual payment history, not invoice terms.</t>
  </si>
  <si>
    <t xml:space="preserve">This template is provided for general informational purposes and is not tax, legal, or accounting advice. Confirm rates and rules with your CPA or the relevant agency before relying on them.</t>
  </si>
  <si>
    <t xml:space="preserve">Bean Counter Buddy</t>
  </si>
  <si>
    <t xml:space="preserve">Legend:</t>
  </si>
  <si>
    <t xml:space="preserve">Input (edit me)</t>
  </si>
  <si>
    <t xml:space="preserve">Formula (auto)</t>
  </si>
  <si>
    <t xml:space="preserve">Week 1 start (Monday)</t>
  </si>
  <si>
    <t xml:space="preserve">Beginning cash balance</t>
  </si>
  <si>
    <t xml:space="preserve">Minimum cash target</t>
  </si>
  <si>
    <t xml:space="preserve">Collections scenario adjustment</t>
  </si>
  <si>
    <t xml:space="preserve">($)</t>
  </si>
  <si>
    <t xml:space="preserve">Wk 1</t>
  </si>
  <si>
    <t xml:space="preserve">Wk 2</t>
  </si>
  <si>
    <t xml:space="preserve">Wk 3</t>
  </si>
  <si>
    <t xml:space="preserve">Wk 4</t>
  </si>
  <si>
    <t xml:space="preserve">Wk 5</t>
  </si>
  <si>
    <t xml:space="preserve">Wk 6</t>
  </si>
  <si>
    <t xml:space="preserve">Wk 7</t>
  </si>
  <si>
    <t xml:space="preserve">Wk 8</t>
  </si>
  <si>
    <t xml:space="preserve">Wk 9</t>
  </si>
  <si>
    <t xml:space="preserve">Wk 10</t>
  </si>
  <si>
    <t xml:space="preserve">Wk 11</t>
  </si>
  <si>
    <t xml:space="preserve">Wk 12</t>
  </si>
  <si>
    <t xml:space="preserve">Wk 13</t>
  </si>
  <si>
    <t xml:space="preserve">13-Wk Total</t>
  </si>
  <si>
    <t xml:space="preserve">Week of</t>
  </si>
  <si>
    <t xml:space="preserve">BEGINNING CASH</t>
  </si>
  <si>
    <t xml:space="preserve">RECEIPTS</t>
  </si>
  <si>
    <t xml:space="preserve">AR Collections (before scenario adj.)</t>
  </si>
  <si>
    <t xml:space="preserve">Cash Sales</t>
  </si>
  <si>
    <t xml:space="preserve">Other Receipts</t>
  </si>
  <si>
    <t xml:space="preserve">Total Receipts</t>
  </si>
  <si>
    <t xml:space="preserve">DISBURSEMENTS</t>
  </si>
  <si>
    <t xml:space="preserve">Payroll &amp; Payroll Taxes</t>
  </si>
  <si>
    <t xml:space="preserve">Rent</t>
  </si>
  <si>
    <t xml:space="preserve">Vendors / AP</t>
  </si>
  <si>
    <t xml:space="preserve">Credit Card Payments</t>
  </si>
  <si>
    <t xml:space="preserve">Loan Payments</t>
  </si>
  <si>
    <t xml:space="preserve">Tax Payments</t>
  </si>
  <si>
    <t xml:space="preserve">Owner Distributions</t>
  </si>
  <si>
    <t xml:space="preserve">Other Disbursements</t>
  </si>
  <si>
    <t xml:space="preserve">Total Disbursements</t>
  </si>
  <si>
    <t xml:space="preserve">NET CASH FLOW</t>
  </si>
  <si>
    <t xml:space="preserve">ENDING CASH</t>
  </si>
  <si>
    <t xml:space="preserve">Minimum Target</t>
  </si>
  <si>
    <t xml:space="preserve">Cushion / (Shortfall)</t>
  </si>
  <si>
    <t xml:space="preserve">Status</t>
  </si>
</sst>
</file>

<file path=xl/styles.xml><?xml version="1.0" encoding="utf-8"?>
<styleSheet xmlns="http://schemas.openxmlformats.org/spreadsheetml/2006/main">
  <numFmts count="5">
    <numFmt numFmtId="164" formatCode="General"/>
    <numFmt numFmtId="165" formatCode="mm/dd/yyyy"/>
    <numFmt numFmtId="166" formatCode="\$#,##0;&quot;($&quot;#,##0\);\-"/>
    <numFmt numFmtId="167" formatCode="0.0%;\(0.0%\);\-"/>
    <numFmt numFmtId="168" formatCode="mm/dd"/>
  </numFmts>
  <fonts count="21">
    <font>
      <sz val="11"/>
      <color theme="1"/>
      <name val="Calibri"/>
      <family val="2"/>
      <charset val="1"/>
    </font>
    <font>
      <sz val="10"/>
      <name val="Arial"/>
      <family val="0"/>
    </font>
    <font>
      <sz val="10"/>
      <name val="Arial"/>
      <family val="0"/>
    </font>
    <font>
      <sz val="10"/>
      <name val="Arial"/>
      <family val="0"/>
    </font>
    <font>
      <b val="true"/>
      <sz val="18"/>
      <color rgb="FF0F1F3D"/>
      <name val="Arial"/>
      <family val="0"/>
      <charset val="1"/>
    </font>
    <font>
      <i val="true"/>
      <sz val="9"/>
      <color rgb="FF4A6080"/>
      <name val="Arial"/>
      <family val="0"/>
      <charset val="1"/>
    </font>
    <font>
      <sz val="10"/>
      <color rgb="FF0F1F3D"/>
      <name val="Arial"/>
      <family val="0"/>
      <charset val="1"/>
    </font>
    <font>
      <b val="true"/>
      <sz val="10"/>
      <color rgb="FF1D4ED8"/>
      <name val="Arial"/>
      <family val="0"/>
      <charset val="1"/>
    </font>
    <font>
      <sz val="10"/>
      <color rgb="FF0000FF"/>
      <name val="Arial"/>
      <family val="0"/>
      <charset val="1"/>
    </font>
    <font>
      <sz val="10"/>
      <name val="Arial"/>
      <family val="0"/>
      <charset val="1"/>
    </font>
    <font>
      <sz val="9"/>
      <color rgb="FF4A6080"/>
      <name val="Arial"/>
      <family val="0"/>
      <charset val="1"/>
    </font>
    <font>
      <i val="true"/>
      <sz val="8"/>
      <color rgb="FF8099B4"/>
      <name val="Arial"/>
      <family val="0"/>
      <charset val="1"/>
    </font>
    <font>
      <b val="true"/>
      <sz val="16"/>
      <color rgb="FF0F1F3D"/>
      <name val="Arial"/>
      <family val="0"/>
      <charset val="1"/>
    </font>
    <font>
      <b val="true"/>
      <sz val="8"/>
      <color rgb="FF4A6080"/>
      <name val="Arial"/>
      <family val="0"/>
      <charset val="1"/>
    </font>
    <font>
      <sz val="8"/>
      <color rgb="FF0000FF"/>
      <name val="Arial"/>
      <family val="0"/>
      <charset val="1"/>
    </font>
    <font>
      <sz val="8"/>
      <color rgb="FF000000"/>
      <name val="Arial"/>
      <family val="0"/>
      <charset val="1"/>
    </font>
    <font>
      <b val="true"/>
      <sz val="10"/>
      <color rgb="FF0F1F3D"/>
      <name val="Arial"/>
      <family val="0"/>
      <charset val="1"/>
    </font>
    <font>
      <b val="true"/>
      <sz val="9"/>
      <color rgb="FFFFFFFF"/>
      <name val="Arial"/>
      <family val="0"/>
      <charset val="1"/>
    </font>
    <font>
      <i val="true"/>
      <sz val="10"/>
      <color rgb="FF0F1F3D"/>
      <name val="Arial"/>
      <family val="0"/>
      <charset val="1"/>
    </font>
    <font>
      <sz val="10"/>
      <color rgb="FF000000"/>
      <name val="Arial"/>
      <family val="0"/>
      <charset val="1"/>
    </font>
    <font>
      <b val="true"/>
      <sz val="10"/>
      <color rgb="FF000000"/>
      <name val="Arial"/>
      <family val="0"/>
      <charset val="1"/>
    </font>
  </fonts>
  <fills count="5">
    <fill>
      <patternFill patternType="none"/>
    </fill>
    <fill>
      <patternFill patternType="gray125"/>
    </fill>
    <fill>
      <patternFill patternType="solid">
        <fgColor rgb="FFFFF9DB"/>
        <bgColor rgb="FFF2F5F9"/>
      </patternFill>
    </fill>
    <fill>
      <patternFill patternType="solid">
        <fgColor rgb="FFF2F5F9"/>
        <bgColor rgb="FFFFFFFF"/>
      </patternFill>
    </fill>
    <fill>
      <patternFill patternType="solid">
        <fgColor rgb="FF0F1F3D"/>
        <bgColor rgb="FF333333"/>
      </patternFill>
    </fill>
  </fills>
  <borders count="4">
    <border diagonalUp="false" diagonalDown="false">
      <left/>
      <right/>
      <top/>
      <bottom/>
      <diagonal/>
    </border>
    <border diagonalUp="false" diagonalDown="false">
      <left style="thin">
        <color rgb="FFC4CFE0"/>
      </left>
      <right style="thin">
        <color rgb="FFC4CFE0"/>
      </right>
      <top style="thin">
        <color rgb="FFC4CFE0"/>
      </top>
      <bottom style="thin">
        <color rgb="FFC4CFE0"/>
      </bottom>
      <diagonal/>
    </border>
    <border diagonalUp="false" diagonalDown="false">
      <left/>
      <right/>
      <top style="thin">
        <color rgb="FF0F1F3D"/>
      </top>
      <bottom/>
      <diagonal/>
    </border>
    <border diagonalUp="false" diagonalDown="false">
      <left/>
      <right/>
      <top style="thin">
        <color rgb="FF0F1F3D"/>
      </top>
      <bottom style="double">
        <color rgb="FF0F1F3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2" borderId="1" xfId="0" applyFont="true" applyBorder="true" applyAlignment="false" applyProtection="false">
      <alignment horizontal="general" vertical="bottom" textRotation="0" wrapText="false" indent="0" shrinkToFit="false"/>
      <protection locked="true" hidden="false"/>
    </xf>
    <xf numFmtId="164" fontId="15" fillId="3"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5" fontId="8" fillId="2" borderId="1" xfId="0" applyFont="true" applyBorder="true" applyAlignment="false" applyProtection="false">
      <alignment horizontal="general" vertical="bottom" textRotation="0" wrapText="false" indent="0" shrinkToFit="false"/>
      <protection locked="true" hidden="false"/>
    </xf>
    <xf numFmtId="166" fontId="8" fillId="2" borderId="1" xfId="0" applyFont="true" applyBorder="true" applyAlignment="false" applyProtection="false">
      <alignment horizontal="general" vertical="bottom" textRotation="0" wrapText="false" indent="0" shrinkToFit="false"/>
      <protection locked="true" hidden="false"/>
    </xf>
    <xf numFmtId="167" fontId="8" fillId="2" borderId="1" xfId="0" applyFont="true" applyBorder="true" applyAlignment="false" applyProtection="false">
      <alignment horizontal="general" vertical="bottom" textRotation="0" wrapText="false" indent="0" shrinkToFit="false"/>
      <protection locked="true" hidden="false"/>
    </xf>
    <xf numFmtId="164" fontId="17" fillId="4" borderId="1" xfId="0" applyFont="true" applyBorder="true" applyAlignment="true" applyProtection="false">
      <alignment horizontal="center" vertical="center" textRotation="0" wrapText="tru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8" fontId="19" fillId="0" borderId="0" xfId="0" applyFont="true" applyBorder="false" applyAlignment="true" applyProtection="false">
      <alignment horizontal="center" vertical="bottom" textRotation="0" wrapText="false" indent="0" shrinkToFit="false"/>
      <protection locked="true" hidden="false"/>
    </xf>
    <xf numFmtId="166" fontId="20"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6" fontId="20" fillId="0" borderId="2" xfId="0" applyFont="true" applyBorder="true" applyAlignment="false" applyProtection="false">
      <alignment horizontal="general" vertical="bottom" textRotation="0" wrapText="false" indent="0" shrinkToFit="false"/>
      <protection locked="true" hidden="false"/>
    </xf>
    <xf numFmtId="166" fontId="20" fillId="0" borderId="3" xfId="0" applyFont="true" applyBorder="true" applyAlignment="false" applyProtection="false">
      <alignment horizontal="general" vertical="bottom" textRotation="0" wrapText="false" indent="0" shrinkToFit="false"/>
      <protection locked="true" hidden="false"/>
    </xf>
    <xf numFmtId="166" fontId="19"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991B1B"/>
      </font>
      <fill>
        <patternFill>
          <bgColor rgb="FFFEE2E2"/>
        </patternFill>
      </fill>
    </dxf>
    <dxf>
      <font>
        <name val="Arial"/>
        <charset val="1"/>
        <family val="0"/>
        <b val="1"/>
        <color rgb="FF166534"/>
      </font>
      <fill>
        <patternFill>
          <bgColor rgb="FFDCFCE7"/>
        </patternFill>
      </fill>
    </dxf>
  </dxfs>
  <colors>
    <indexedColors>
      <rgbColor rgb="FF000000"/>
      <rgbColor rgb="FFFFFFFF"/>
      <rgbColor rgb="FFFF0000"/>
      <rgbColor rgb="FF00FF00"/>
      <rgbColor rgb="FF0000FF"/>
      <rgbColor rgb="FFFFFF00"/>
      <rgbColor rgb="FFFF00FF"/>
      <rgbColor rgb="FF00FFFF"/>
      <rgbColor rgb="FF800000"/>
      <rgbColor rgb="FF166534"/>
      <rgbColor rgb="FF000080"/>
      <rgbColor rgb="FF808000"/>
      <rgbColor rgb="FF800080"/>
      <rgbColor rgb="FF008080"/>
      <rgbColor rgb="FFC0C0C0"/>
      <rgbColor rgb="FF808080"/>
      <rgbColor rgb="FF9999FF"/>
      <rgbColor rgb="FF993366"/>
      <rgbColor rgb="FFFFF9DB"/>
      <rgbColor rgb="FFDCFCE7"/>
      <rgbColor rgb="FF660066"/>
      <rgbColor rgb="FFFF8080"/>
      <rgbColor rgb="FF1D4ED8"/>
      <rgbColor rgb="FFC4CFE0"/>
      <rgbColor rgb="FF000080"/>
      <rgbColor rgb="FFFF00FF"/>
      <rgbColor rgb="FFFFFF00"/>
      <rgbColor rgb="FF00FFFF"/>
      <rgbColor rgb="FF800080"/>
      <rgbColor rgb="FF800000"/>
      <rgbColor rgb="FF008080"/>
      <rgbColor rgb="FF0000FF"/>
      <rgbColor rgb="FF00CCFF"/>
      <rgbColor rgb="FFF2F5F9"/>
      <rgbColor rgb="FFCCFFCC"/>
      <rgbColor rgb="FFFFFF99"/>
      <rgbColor rgb="FF99CCFF"/>
      <rgbColor rgb="FFFF99CC"/>
      <rgbColor rgb="FFCC99FF"/>
      <rgbColor rgb="FFFEE2E2"/>
      <rgbColor rgb="FF3366FF"/>
      <rgbColor rgb="FF33CCCC"/>
      <rgbColor rgb="FF99CC00"/>
      <rgbColor rgb="FFFFCC00"/>
      <rgbColor rgb="FFFF9900"/>
      <rgbColor rgb="FFFF6600"/>
      <rgbColor rgb="FF4A6080"/>
      <rgbColor rgb="FF8099B4"/>
      <rgbColor rgb="FF0F1F3D"/>
      <rgbColor rgb="FF339966"/>
      <rgbColor rgb="FF003300"/>
      <rgbColor rgb="FF333300"/>
      <rgbColor rgb="FF991B1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00"/>
  </cols>
  <sheetData>
    <row r="1" customFormat="false" ht="22.05" hidden="false" customHeight="false" outlineLevel="0" collapsed="false">
      <c r="B1" s="1" t="s">
        <v>0</v>
      </c>
    </row>
    <row r="2" customFormat="false" ht="15" hidden="false" customHeight="false" outlineLevel="0" collapsed="false">
      <c r="B2" s="2" t="s">
        <v>1</v>
      </c>
    </row>
    <row r="4" customFormat="false" ht="45" hidden="false" customHeight="true" outlineLevel="0" collapsed="false">
      <c r="B4" s="3" t="s">
        <v>2</v>
      </c>
    </row>
    <row r="6" customFormat="false" ht="15" hidden="false" customHeight="false" outlineLevel="0" collapsed="false">
      <c r="B6" s="4" t="s">
        <v>3</v>
      </c>
    </row>
    <row r="7" customFormat="false" ht="15.75" hidden="false" customHeight="true" outlineLevel="0" collapsed="false">
      <c r="A7" s="4" t="s">
        <v>4</v>
      </c>
      <c r="B7" s="3" t="s">
        <v>5</v>
      </c>
    </row>
    <row r="8" customFormat="false" ht="30" hidden="false" customHeight="true" outlineLevel="0" collapsed="false">
      <c r="A8" s="4" t="s">
        <v>6</v>
      </c>
      <c r="B8" s="3" t="s">
        <v>7</v>
      </c>
    </row>
    <row r="9" customFormat="false" ht="30" hidden="false" customHeight="true" outlineLevel="0" collapsed="false">
      <c r="A9" s="4" t="s">
        <v>8</v>
      </c>
      <c r="B9" s="3" t="s">
        <v>9</v>
      </c>
    </row>
    <row r="10" customFormat="false" ht="15.75" hidden="false" customHeight="true" outlineLevel="0" collapsed="false">
      <c r="A10" s="4" t="s">
        <v>10</v>
      </c>
      <c r="B10" s="3" t="s">
        <v>11</v>
      </c>
    </row>
    <row r="11" customFormat="false" ht="15.75" hidden="false" customHeight="true" outlineLevel="0" collapsed="false">
      <c r="A11" s="4" t="s">
        <v>12</v>
      </c>
      <c r="B11" s="3" t="s">
        <v>13</v>
      </c>
    </row>
    <row r="13" customFormat="false" ht="15" hidden="false" customHeight="false" outlineLevel="0" collapsed="false">
      <c r="B13" s="4" t="s">
        <v>14</v>
      </c>
    </row>
    <row r="14" customFormat="false" ht="15" hidden="false" customHeight="false" outlineLevel="0" collapsed="false">
      <c r="B14" s="5" t="s">
        <v>15</v>
      </c>
    </row>
    <row r="15" customFormat="false" ht="15" hidden="false" customHeight="false" outlineLevel="0" collapsed="false">
      <c r="B15" s="6" t="s">
        <v>16</v>
      </c>
    </row>
    <row r="17" customFormat="false" ht="15" hidden="false" customHeight="false" outlineLevel="0" collapsed="false">
      <c r="B17" s="4" t="s">
        <v>17</v>
      </c>
    </row>
    <row r="18" customFormat="false" ht="15" hidden="false" customHeight="true" outlineLevel="0" collapsed="false">
      <c r="B18" s="7" t="s">
        <v>18</v>
      </c>
    </row>
    <row r="20" customFormat="false" ht="25.5" hidden="false" customHeight="true" outlineLevel="0" collapsed="false">
      <c r="B20" s="8" t="s">
        <v>19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1" topLeftCell="B12" activePane="bottomRight" state="frozen"/>
      <selection pane="topLeft" activeCell="A1" activeCellId="0" sqref="A1"/>
      <selection pane="topRight" activeCell="B1" activeCellId="0" sqref="B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14" min="2" style="0" width="11"/>
    <col collapsed="false" customWidth="true" hidden="false" outlineLevel="0" max="15" min="15" style="0" width="13"/>
  </cols>
  <sheetData>
    <row r="1" customFormat="false" ht="19.7" hidden="false" customHeight="false" outlineLevel="0" collapsed="false">
      <c r="A1" s="9" t="s">
        <v>0</v>
      </c>
    </row>
    <row r="2" customFormat="false" ht="15" hidden="false" customHeight="false" outlineLevel="0" collapsed="false">
      <c r="A2" s="2" t="s">
        <v>20</v>
      </c>
    </row>
    <row r="3" customFormat="false" ht="15" hidden="false" customHeight="false" outlineLevel="0" collapsed="false">
      <c r="A3" s="10" t="s">
        <v>21</v>
      </c>
      <c r="B3" s="11" t="s">
        <v>22</v>
      </c>
      <c r="C3" s="12" t="s">
        <v>23</v>
      </c>
    </row>
    <row r="5" customFormat="false" ht="15" hidden="false" customHeight="false" outlineLevel="0" collapsed="false">
      <c r="A5" s="13" t="s">
        <v>24</v>
      </c>
      <c r="B5" s="14" t="n">
        <v>46314</v>
      </c>
    </row>
    <row r="6" customFormat="false" ht="15" hidden="false" customHeight="false" outlineLevel="0" collapsed="false">
      <c r="A6" s="13" t="s">
        <v>25</v>
      </c>
      <c r="B6" s="15" t="n">
        <v>120000</v>
      </c>
    </row>
    <row r="7" customFormat="false" ht="15" hidden="false" customHeight="false" outlineLevel="0" collapsed="false">
      <c r="A7" s="13" t="s">
        <v>26</v>
      </c>
      <c r="B7" s="15" t="n">
        <v>50000</v>
      </c>
    </row>
    <row r="8" customFormat="false" ht="15" hidden="false" customHeight="false" outlineLevel="0" collapsed="false">
      <c r="A8" s="13" t="s">
        <v>27</v>
      </c>
      <c r="B8" s="16" t="n">
        <v>0</v>
      </c>
    </row>
    <row r="10" customFormat="false" ht="30" hidden="false" customHeight="true" outlineLevel="0" collapsed="false">
      <c r="A10" s="17" t="s">
        <v>28</v>
      </c>
      <c r="B10" s="17" t="s">
        <v>29</v>
      </c>
      <c r="C10" s="17" t="s">
        <v>30</v>
      </c>
      <c r="D10" s="17" t="s">
        <v>31</v>
      </c>
      <c r="E10" s="17" t="s">
        <v>32</v>
      </c>
      <c r="F10" s="17" t="s">
        <v>33</v>
      </c>
      <c r="G10" s="17" t="s">
        <v>34</v>
      </c>
      <c r="H10" s="17" t="s">
        <v>35</v>
      </c>
      <c r="I10" s="17" t="s">
        <v>36</v>
      </c>
      <c r="J10" s="17" t="s">
        <v>37</v>
      </c>
      <c r="K10" s="17" t="s">
        <v>38</v>
      </c>
      <c r="L10" s="17" t="s">
        <v>39</v>
      </c>
      <c r="M10" s="17" t="s">
        <v>40</v>
      </c>
      <c r="N10" s="17" t="s">
        <v>41</v>
      </c>
      <c r="O10" s="17" t="s">
        <v>42</v>
      </c>
    </row>
    <row r="11" customFormat="false" ht="15" hidden="false" customHeight="false" outlineLevel="0" collapsed="false">
      <c r="A11" s="18" t="s">
        <v>43</v>
      </c>
      <c r="B11" s="19" t="n">
        <f aca="false">$B$5+0</f>
        <v>46314</v>
      </c>
      <c r="C11" s="19" t="n">
        <f aca="false">$B$5+7</f>
        <v>46321</v>
      </c>
      <c r="D11" s="19" t="n">
        <f aca="false">$B$5+14</f>
        <v>46328</v>
      </c>
      <c r="E11" s="19" t="n">
        <f aca="false">$B$5+21</f>
        <v>46335</v>
      </c>
      <c r="F11" s="19" t="n">
        <f aca="false">$B$5+28</f>
        <v>46342</v>
      </c>
      <c r="G11" s="19" t="n">
        <f aca="false">$B$5+35</f>
        <v>46349</v>
      </c>
      <c r="H11" s="19" t="n">
        <f aca="false">$B$5+42</f>
        <v>46356</v>
      </c>
      <c r="I11" s="19" t="n">
        <f aca="false">$B$5+49</f>
        <v>46363</v>
      </c>
      <c r="J11" s="19" t="n">
        <f aca="false">$B$5+56</f>
        <v>46370</v>
      </c>
      <c r="K11" s="19" t="n">
        <f aca="false">$B$5+63</f>
        <v>46377</v>
      </c>
      <c r="L11" s="19" t="n">
        <f aca="false">$B$5+70</f>
        <v>46384</v>
      </c>
      <c r="M11" s="19" t="n">
        <f aca="false">$B$5+77</f>
        <v>46391</v>
      </c>
      <c r="N11" s="19" t="n">
        <f aca="false">$B$5+84</f>
        <v>46398</v>
      </c>
    </row>
    <row r="12" customFormat="false" ht="15" hidden="false" customHeight="false" outlineLevel="0" collapsed="false">
      <c r="A12" s="13" t="s">
        <v>44</v>
      </c>
      <c r="B12" s="20" t="n">
        <f aca="false">$B$6</f>
        <v>120000</v>
      </c>
      <c r="C12" s="20" t="n">
        <f aca="false">B29</f>
        <v>144500</v>
      </c>
      <c r="D12" s="20" t="n">
        <f aca="false">C29</f>
        <v>137500</v>
      </c>
      <c r="E12" s="20" t="n">
        <f aca="false">D29</f>
        <v>179500</v>
      </c>
      <c r="F12" s="20" t="n">
        <f aca="false">E29</f>
        <v>169500</v>
      </c>
      <c r="G12" s="20" t="n">
        <f aca="false">F29</f>
        <v>196000</v>
      </c>
      <c r="H12" s="20" t="n">
        <f aca="false">G29</f>
        <v>191000</v>
      </c>
      <c r="I12" s="20" t="n">
        <f aca="false">H29</f>
        <v>229000</v>
      </c>
      <c r="J12" s="20" t="n">
        <f aca="false">I29</f>
        <v>220000</v>
      </c>
      <c r="K12" s="20" t="n">
        <f aca="false">J29</f>
        <v>256000</v>
      </c>
      <c r="L12" s="20" t="n">
        <f aca="false">K29</f>
        <v>243500</v>
      </c>
      <c r="M12" s="20" t="n">
        <f aca="false">L29</f>
        <v>284500</v>
      </c>
      <c r="N12" s="20" t="n">
        <f aca="false">M29</f>
        <v>276500</v>
      </c>
      <c r="O12" s="20" t="n">
        <f aca="false">B6</f>
        <v>120000</v>
      </c>
    </row>
    <row r="13" customFormat="false" ht="15" hidden="false" customHeight="false" outlineLevel="0" collapsed="false">
      <c r="A13" s="4" t="s">
        <v>45</v>
      </c>
    </row>
    <row r="14" customFormat="false" ht="15" hidden="false" customHeight="false" outlineLevel="0" collapsed="false">
      <c r="A14" s="21" t="s">
        <v>46</v>
      </c>
      <c r="B14" s="15" t="n">
        <v>42000</v>
      </c>
      <c r="C14" s="15" t="n">
        <v>38000</v>
      </c>
      <c r="D14" s="15" t="n">
        <v>51000</v>
      </c>
      <c r="E14" s="15" t="n">
        <v>35000</v>
      </c>
      <c r="F14" s="15" t="n">
        <v>44000</v>
      </c>
      <c r="G14" s="15" t="n">
        <v>40000</v>
      </c>
      <c r="H14" s="15" t="n">
        <v>47000</v>
      </c>
      <c r="I14" s="15" t="n">
        <v>36000</v>
      </c>
      <c r="J14" s="15" t="n">
        <v>45000</v>
      </c>
      <c r="K14" s="15" t="n">
        <v>41000</v>
      </c>
      <c r="L14" s="15" t="n">
        <v>50000</v>
      </c>
      <c r="M14" s="15" t="n">
        <v>37000</v>
      </c>
      <c r="N14" s="15" t="n">
        <v>46000</v>
      </c>
      <c r="O14" s="20" t="n">
        <f aca="false">SUM(B14:N14)</f>
        <v>552000</v>
      </c>
    </row>
    <row r="15" customFormat="false" ht="15" hidden="false" customHeight="false" outlineLevel="0" collapsed="false">
      <c r="A15" s="21" t="s">
        <v>47</v>
      </c>
      <c r="B15" s="15"/>
      <c r="C15" s="15"/>
      <c r="D15" s="15"/>
      <c r="E15" s="15"/>
      <c r="F15" s="15"/>
      <c r="G15" s="15"/>
      <c r="H15" s="15"/>
      <c r="I15" s="15"/>
      <c r="J15" s="15"/>
      <c r="K15" s="15"/>
      <c r="L15" s="15"/>
      <c r="M15" s="15"/>
      <c r="N15" s="15"/>
      <c r="O15" s="20" t="n">
        <f aca="false">SUM(B15:N15)</f>
        <v>0</v>
      </c>
    </row>
    <row r="16" customFormat="false" ht="15" hidden="false" customHeight="false" outlineLevel="0" collapsed="false">
      <c r="A16" s="21" t="s">
        <v>48</v>
      </c>
      <c r="B16" s="15"/>
      <c r="C16" s="15"/>
      <c r="D16" s="15"/>
      <c r="E16" s="15"/>
      <c r="F16" s="15"/>
      <c r="G16" s="15"/>
      <c r="H16" s="15"/>
      <c r="I16" s="15"/>
      <c r="J16" s="15"/>
      <c r="K16" s="15"/>
      <c r="L16" s="15"/>
      <c r="M16" s="15"/>
      <c r="N16" s="15"/>
      <c r="O16" s="20" t="n">
        <f aca="false">SUM(B16:N16)</f>
        <v>0</v>
      </c>
    </row>
    <row r="17" customFormat="false" ht="15" hidden="false" customHeight="false" outlineLevel="0" collapsed="false">
      <c r="A17" s="13" t="s">
        <v>49</v>
      </c>
      <c r="B17" s="22" t="n">
        <f aca="false">B14*(1+$B$8)+SUM(B15:B16)</f>
        <v>42000</v>
      </c>
      <c r="C17" s="22" t="n">
        <f aca="false">C14*(1+$B$8)+SUM(C15:C16)</f>
        <v>38000</v>
      </c>
      <c r="D17" s="22" t="n">
        <f aca="false">D14*(1+$B$8)+SUM(D15:D16)</f>
        <v>51000</v>
      </c>
      <c r="E17" s="22" t="n">
        <f aca="false">E14*(1+$B$8)+SUM(E15:E16)</f>
        <v>35000</v>
      </c>
      <c r="F17" s="22" t="n">
        <f aca="false">F14*(1+$B$8)+SUM(F15:F16)</f>
        <v>44000</v>
      </c>
      <c r="G17" s="22" t="n">
        <f aca="false">G14*(1+$B$8)+SUM(G15:G16)</f>
        <v>40000</v>
      </c>
      <c r="H17" s="22" t="n">
        <f aca="false">H14*(1+$B$8)+SUM(H15:H16)</f>
        <v>47000</v>
      </c>
      <c r="I17" s="22" t="n">
        <f aca="false">I14*(1+$B$8)+SUM(I15:I16)</f>
        <v>36000</v>
      </c>
      <c r="J17" s="22" t="n">
        <f aca="false">J14*(1+$B$8)+SUM(J15:J16)</f>
        <v>45000</v>
      </c>
      <c r="K17" s="22" t="n">
        <f aca="false">K14*(1+$B$8)+SUM(K15:K16)</f>
        <v>41000</v>
      </c>
      <c r="L17" s="22" t="n">
        <f aca="false">L14*(1+$B$8)+SUM(L15:L16)</f>
        <v>50000</v>
      </c>
      <c r="M17" s="22" t="n">
        <f aca="false">M14*(1+$B$8)+SUM(M15:M16)</f>
        <v>37000</v>
      </c>
      <c r="N17" s="22" t="n">
        <f aca="false">N14*(1+$B$8)+SUM(N15:N16)</f>
        <v>46000</v>
      </c>
      <c r="O17" s="20" t="n">
        <f aca="false">SUM(B17:N17)</f>
        <v>552000</v>
      </c>
    </row>
    <row r="18" customFormat="false" ht="15" hidden="false" customHeight="false" outlineLevel="0" collapsed="false">
      <c r="A18" s="4" t="s">
        <v>50</v>
      </c>
    </row>
    <row r="19" customFormat="false" ht="15" hidden="false" customHeight="false" outlineLevel="0" collapsed="false">
      <c r="A19" s="21" t="s">
        <v>51</v>
      </c>
      <c r="B19" s="15" t="n">
        <v>0</v>
      </c>
      <c r="C19" s="15" t="n">
        <v>36000</v>
      </c>
      <c r="D19" s="15" t="n">
        <v>0</v>
      </c>
      <c r="E19" s="15" t="n">
        <v>36000</v>
      </c>
      <c r="F19" s="15" t="n">
        <v>0</v>
      </c>
      <c r="G19" s="15" t="n">
        <v>36000</v>
      </c>
      <c r="H19" s="15" t="n">
        <v>0</v>
      </c>
      <c r="I19" s="15" t="n">
        <v>36000</v>
      </c>
      <c r="J19" s="15" t="n">
        <v>0</v>
      </c>
      <c r="K19" s="15" t="n">
        <v>36000</v>
      </c>
      <c r="L19" s="15" t="n">
        <v>0</v>
      </c>
      <c r="M19" s="15" t="n">
        <v>36000</v>
      </c>
      <c r="N19" s="15" t="n">
        <v>0</v>
      </c>
      <c r="O19" s="20" t="n">
        <f aca="false">SUM(B19:N19)</f>
        <v>216000</v>
      </c>
    </row>
    <row r="20" customFormat="false" ht="15" hidden="false" customHeight="false" outlineLevel="0" collapsed="false">
      <c r="A20" s="21" t="s">
        <v>52</v>
      </c>
      <c r="B20" s="15" t="n">
        <v>8500</v>
      </c>
      <c r="C20" s="15"/>
      <c r="D20" s="15"/>
      <c r="E20" s="15"/>
      <c r="F20" s="15" t="n">
        <v>8500</v>
      </c>
      <c r="G20" s="15"/>
      <c r="H20" s="15"/>
      <c r="I20" s="15"/>
      <c r="J20" s="15"/>
      <c r="K20" s="15" t="n">
        <v>8500</v>
      </c>
      <c r="L20" s="15"/>
      <c r="M20" s="15"/>
      <c r="N20" s="15"/>
      <c r="O20" s="20" t="n">
        <f aca="false">SUM(B20:N20)</f>
        <v>25500</v>
      </c>
    </row>
    <row r="21" customFormat="false" ht="15" hidden="false" customHeight="false" outlineLevel="0" collapsed="false">
      <c r="A21" s="21" t="s">
        <v>53</v>
      </c>
      <c r="B21" s="15" t="n">
        <v>9000</v>
      </c>
      <c r="C21" s="15" t="n">
        <v>9000</v>
      </c>
      <c r="D21" s="15" t="n">
        <v>9000</v>
      </c>
      <c r="E21" s="15" t="n">
        <v>9000</v>
      </c>
      <c r="F21" s="15" t="n">
        <v>9000</v>
      </c>
      <c r="G21" s="15" t="n">
        <v>9000</v>
      </c>
      <c r="H21" s="15" t="n">
        <v>9000</v>
      </c>
      <c r="I21" s="15" t="n">
        <v>9000</v>
      </c>
      <c r="J21" s="15" t="n">
        <v>9000</v>
      </c>
      <c r="K21" s="15" t="n">
        <v>9000</v>
      </c>
      <c r="L21" s="15" t="n">
        <v>9000</v>
      </c>
      <c r="M21" s="15" t="n">
        <v>9000</v>
      </c>
      <c r="N21" s="15" t="n">
        <v>9000</v>
      </c>
      <c r="O21" s="20" t="n">
        <f aca="false">SUM(B21:N21)</f>
        <v>117000</v>
      </c>
    </row>
    <row r="22" customFormat="false" ht="15" hidden="false" customHeight="false" outlineLevel="0" collapsed="false">
      <c r="A22" s="21" t="s">
        <v>54</v>
      </c>
      <c r="B22" s="15"/>
      <c r="C22" s="15"/>
      <c r="D22" s="15"/>
      <c r="E22" s="15"/>
      <c r="F22" s="15"/>
      <c r="G22" s="15"/>
      <c r="H22" s="15"/>
      <c r="I22" s="15"/>
      <c r="J22" s="15"/>
      <c r="K22" s="15"/>
      <c r="L22" s="15"/>
      <c r="M22" s="15"/>
      <c r="N22" s="15"/>
      <c r="O22" s="20" t="n">
        <f aca="false">SUM(B22:N22)</f>
        <v>0</v>
      </c>
    </row>
    <row r="23" customFormat="false" ht="15" hidden="false" customHeight="false" outlineLevel="0" collapsed="false">
      <c r="A23" s="21" t="s">
        <v>55</v>
      </c>
      <c r="B23" s="15"/>
      <c r="C23" s="15"/>
      <c r="D23" s="15"/>
      <c r="E23" s="15"/>
      <c r="F23" s="15"/>
      <c r="G23" s="15"/>
      <c r="H23" s="15"/>
      <c r="I23" s="15"/>
      <c r="J23" s="15"/>
      <c r="K23" s="15"/>
      <c r="L23" s="15"/>
      <c r="M23" s="15"/>
      <c r="N23" s="15"/>
      <c r="O23" s="20" t="n">
        <f aca="false">SUM(B23:N23)</f>
        <v>0</v>
      </c>
    </row>
    <row r="24" customFormat="false" ht="15" hidden="false" customHeight="false" outlineLevel="0" collapsed="false">
      <c r="A24" s="21" t="s">
        <v>56</v>
      </c>
      <c r="B24" s="15"/>
      <c r="C24" s="15"/>
      <c r="D24" s="15"/>
      <c r="E24" s="15"/>
      <c r="F24" s="15"/>
      <c r="G24" s="15"/>
      <c r="H24" s="15"/>
      <c r="I24" s="15"/>
      <c r="J24" s="15"/>
      <c r="K24" s="15"/>
      <c r="L24" s="15"/>
      <c r="M24" s="15"/>
      <c r="N24" s="15"/>
      <c r="O24" s="20" t="n">
        <f aca="false">SUM(B24:N24)</f>
        <v>0</v>
      </c>
    </row>
    <row r="25" customFormat="false" ht="15" hidden="false" customHeight="false" outlineLevel="0" collapsed="false">
      <c r="A25" s="21" t="s">
        <v>57</v>
      </c>
      <c r="B25" s="15"/>
      <c r="C25" s="15"/>
      <c r="D25" s="15"/>
      <c r="E25" s="15"/>
      <c r="F25" s="15"/>
      <c r="G25" s="15"/>
      <c r="H25" s="15"/>
      <c r="I25" s="15"/>
      <c r="J25" s="15"/>
      <c r="K25" s="15"/>
      <c r="L25" s="15"/>
      <c r="M25" s="15"/>
      <c r="N25" s="15"/>
      <c r="O25" s="20" t="n">
        <f aca="false">SUM(B25:N25)</f>
        <v>0</v>
      </c>
    </row>
    <row r="26" customFormat="false" ht="15" hidden="false" customHeight="false" outlineLevel="0" collapsed="false">
      <c r="A26" s="21" t="s">
        <v>58</v>
      </c>
      <c r="B26" s="15"/>
      <c r="C26" s="15"/>
      <c r="D26" s="15"/>
      <c r="E26" s="15"/>
      <c r="F26" s="15"/>
      <c r="G26" s="15"/>
      <c r="H26" s="15"/>
      <c r="I26" s="15"/>
      <c r="J26" s="15"/>
      <c r="K26" s="15"/>
      <c r="L26" s="15"/>
      <c r="M26" s="15"/>
      <c r="N26" s="15"/>
      <c r="O26" s="20" t="n">
        <f aca="false">SUM(B26:N26)</f>
        <v>0</v>
      </c>
    </row>
    <row r="27" customFormat="false" ht="15" hidden="false" customHeight="false" outlineLevel="0" collapsed="false">
      <c r="A27" s="13" t="s">
        <v>59</v>
      </c>
      <c r="B27" s="22" t="n">
        <f aca="false">SUM(B19:B26)</f>
        <v>17500</v>
      </c>
      <c r="C27" s="22" t="n">
        <f aca="false">SUM(C19:C26)</f>
        <v>45000</v>
      </c>
      <c r="D27" s="22" t="n">
        <f aca="false">SUM(D19:D26)</f>
        <v>9000</v>
      </c>
      <c r="E27" s="22" t="n">
        <f aca="false">SUM(E19:E26)</f>
        <v>45000</v>
      </c>
      <c r="F27" s="22" t="n">
        <f aca="false">SUM(F19:F26)</f>
        <v>17500</v>
      </c>
      <c r="G27" s="22" t="n">
        <f aca="false">SUM(G19:G26)</f>
        <v>45000</v>
      </c>
      <c r="H27" s="22" t="n">
        <f aca="false">SUM(H19:H26)</f>
        <v>9000</v>
      </c>
      <c r="I27" s="22" t="n">
        <f aca="false">SUM(I19:I26)</f>
        <v>45000</v>
      </c>
      <c r="J27" s="22" t="n">
        <f aca="false">SUM(J19:J26)</f>
        <v>9000</v>
      </c>
      <c r="K27" s="22" t="n">
        <f aca="false">SUM(K19:K26)</f>
        <v>53500</v>
      </c>
      <c r="L27" s="22" t="n">
        <f aca="false">SUM(L19:L26)</f>
        <v>9000</v>
      </c>
      <c r="M27" s="22" t="n">
        <f aca="false">SUM(M19:M26)</f>
        <v>45000</v>
      </c>
      <c r="N27" s="22" t="n">
        <f aca="false">SUM(N19:N26)</f>
        <v>9000</v>
      </c>
      <c r="O27" s="20" t="n">
        <f aca="false">SUM(B27:N27)</f>
        <v>358500</v>
      </c>
    </row>
    <row r="28" customFormat="false" ht="15" hidden="false" customHeight="false" outlineLevel="0" collapsed="false">
      <c r="A28" s="13" t="s">
        <v>60</v>
      </c>
      <c r="B28" s="20" t="n">
        <f aca="false">B17-B27</f>
        <v>24500</v>
      </c>
      <c r="C28" s="20" t="n">
        <f aca="false">C17-C27</f>
        <v>-7000</v>
      </c>
      <c r="D28" s="20" t="n">
        <f aca="false">D17-D27</f>
        <v>42000</v>
      </c>
      <c r="E28" s="20" t="n">
        <f aca="false">E17-E27</f>
        <v>-10000</v>
      </c>
      <c r="F28" s="20" t="n">
        <f aca="false">F17-F27</f>
        <v>26500</v>
      </c>
      <c r="G28" s="20" t="n">
        <f aca="false">G17-G27</f>
        <v>-5000</v>
      </c>
      <c r="H28" s="20" t="n">
        <f aca="false">H17-H27</f>
        <v>38000</v>
      </c>
      <c r="I28" s="20" t="n">
        <f aca="false">I17-I27</f>
        <v>-9000</v>
      </c>
      <c r="J28" s="20" t="n">
        <f aca="false">J17-J27</f>
        <v>36000</v>
      </c>
      <c r="K28" s="20" t="n">
        <f aca="false">K17-K27</f>
        <v>-12500</v>
      </c>
      <c r="L28" s="20" t="n">
        <f aca="false">L17-L27</f>
        <v>41000</v>
      </c>
      <c r="M28" s="20" t="n">
        <f aca="false">M17-M27</f>
        <v>-8000</v>
      </c>
      <c r="N28" s="20" t="n">
        <f aca="false">N17-N27</f>
        <v>37000</v>
      </c>
      <c r="O28" s="20" t="n">
        <f aca="false">SUM(B28:N28)</f>
        <v>193500</v>
      </c>
    </row>
    <row r="29" customFormat="false" ht="15" hidden="false" customHeight="false" outlineLevel="0" collapsed="false">
      <c r="A29" s="13" t="s">
        <v>61</v>
      </c>
      <c r="B29" s="23" t="n">
        <f aca="false">B12+B28</f>
        <v>144500</v>
      </c>
      <c r="C29" s="23" t="n">
        <f aca="false">C12+C28</f>
        <v>137500</v>
      </c>
      <c r="D29" s="23" t="n">
        <f aca="false">D12+D28</f>
        <v>179500</v>
      </c>
      <c r="E29" s="23" t="n">
        <f aca="false">E12+E28</f>
        <v>169500</v>
      </c>
      <c r="F29" s="23" t="n">
        <f aca="false">F12+F28</f>
        <v>196000</v>
      </c>
      <c r="G29" s="23" t="n">
        <f aca="false">G12+G28</f>
        <v>191000</v>
      </c>
      <c r="H29" s="23" t="n">
        <f aca="false">H12+H28</f>
        <v>229000</v>
      </c>
      <c r="I29" s="23" t="n">
        <f aca="false">I12+I28</f>
        <v>220000</v>
      </c>
      <c r="J29" s="23" t="n">
        <f aca="false">J12+J28</f>
        <v>256000</v>
      </c>
      <c r="K29" s="23" t="n">
        <f aca="false">K12+K28</f>
        <v>243500</v>
      </c>
      <c r="L29" s="23" t="n">
        <f aca="false">L12+L28</f>
        <v>284500</v>
      </c>
      <c r="M29" s="23" t="n">
        <f aca="false">M12+M28</f>
        <v>276500</v>
      </c>
      <c r="N29" s="23" t="n">
        <f aca="false">N12+N28</f>
        <v>313500</v>
      </c>
      <c r="O29" s="23" t="n">
        <f aca="false">N29</f>
        <v>313500</v>
      </c>
    </row>
    <row r="30" customFormat="false" ht="15" hidden="false" customHeight="false" outlineLevel="0" collapsed="false">
      <c r="A30" s="21" t="s">
        <v>62</v>
      </c>
      <c r="B30" s="24" t="n">
        <f aca="false">$B$7</f>
        <v>50000</v>
      </c>
      <c r="C30" s="24" t="n">
        <f aca="false">$B$7</f>
        <v>50000</v>
      </c>
      <c r="D30" s="24" t="n">
        <f aca="false">$B$7</f>
        <v>50000</v>
      </c>
      <c r="E30" s="24" t="n">
        <f aca="false">$B$7</f>
        <v>50000</v>
      </c>
      <c r="F30" s="24" t="n">
        <f aca="false">$B$7</f>
        <v>50000</v>
      </c>
      <c r="G30" s="24" t="n">
        <f aca="false">$B$7</f>
        <v>50000</v>
      </c>
      <c r="H30" s="24" t="n">
        <f aca="false">$B$7</f>
        <v>50000</v>
      </c>
      <c r="I30" s="24" t="n">
        <f aca="false">$B$7</f>
        <v>50000</v>
      </c>
      <c r="J30" s="24" t="n">
        <f aca="false">$B$7</f>
        <v>50000</v>
      </c>
      <c r="K30" s="24" t="n">
        <f aca="false">$B$7</f>
        <v>50000</v>
      </c>
      <c r="L30" s="24" t="n">
        <f aca="false">$B$7</f>
        <v>50000</v>
      </c>
      <c r="M30" s="24" t="n">
        <f aca="false">$B$7</f>
        <v>50000</v>
      </c>
      <c r="N30" s="24" t="n">
        <f aca="false">$B$7</f>
        <v>50000</v>
      </c>
    </row>
    <row r="31" customFormat="false" ht="15" hidden="false" customHeight="false" outlineLevel="0" collapsed="false">
      <c r="A31" s="21" t="s">
        <v>63</v>
      </c>
      <c r="B31" s="24" t="n">
        <f aca="false">B29-B30</f>
        <v>94500</v>
      </c>
      <c r="C31" s="24" t="n">
        <f aca="false">C29-C30</f>
        <v>87500</v>
      </c>
      <c r="D31" s="24" t="n">
        <f aca="false">D29-D30</f>
        <v>129500</v>
      </c>
      <c r="E31" s="24" t="n">
        <f aca="false">E29-E30</f>
        <v>119500</v>
      </c>
      <c r="F31" s="24" t="n">
        <f aca="false">F29-F30</f>
        <v>146000</v>
      </c>
      <c r="G31" s="24" t="n">
        <f aca="false">G29-G30</f>
        <v>141000</v>
      </c>
      <c r="H31" s="24" t="n">
        <f aca="false">H29-H30</f>
        <v>179000</v>
      </c>
      <c r="I31" s="24" t="n">
        <f aca="false">I29-I30</f>
        <v>170000</v>
      </c>
      <c r="J31" s="24" t="n">
        <f aca="false">J29-J30</f>
        <v>206000</v>
      </c>
      <c r="K31" s="24" t="n">
        <f aca="false">K29-K30</f>
        <v>193500</v>
      </c>
      <c r="L31" s="24" t="n">
        <f aca="false">L29-L30</f>
        <v>234500</v>
      </c>
      <c r="M31" s="24" t="n">
        <f aca="false">M29-M30</f>
        <v>226500</v>
      </c>
      <c r="N31" s="24" t="n">
        <f aca="false">N29-N30</f>
        <v>263500</v>
      </c>
    </row>
    <row r="32" customFormat="false" ht="15" hidden="false" customHeight="false" outlineLevel="0" collapsed="false">
      <c r="A32" s="21" t="s">
        <v>64</v>
      </c>
      <c r="B32" s="25" t="str">
        <f aca="false">IF(B29&lt;0,"NEGATIVE",IF(B31&lt;0,"BELOW MIN","OK"))</f>
        <v>OK</v>
      </c>
      <c r="C32" s="25" t="str">
        <f aca="false">IF(C29&lt;0,"NEGATIVE",IF(C31&lt;0,"BELOW MIN","OK"))</f>
        <v>OK</v>
      </c>
      <c r="D32" s="25" t="str">
        <f aca="false">IF(D29&lt;0,"NEGATIVE",IF(D31&lt;0,"BELOW MIN","OK"))</f>
        <v>OK</v>
      </c>
      <c r="E32" s="25" t="str">
        <f aca="false">IF(E29&lt;0,"NEGATIVE",IF(E31&lt;0,"BELOW MIN","OK"))</f>
        <v>OK</v>
      </c>
      <c r="F32" s="25" t="str">
        <f aca="false">IF(F29&lt;0,"NEGATIVE",IF(F31&lt;0,"BELOW MIN","OK"))</f>
        <v>OK</v>
      </c>
      <c r="G32" s="25" t="str">
        <f aca="false">IF(G29&lt;0,"NEGATIVE",IF(G31&lt;0,"BELOW MIN","OK"))</f>
        <v>OK</v>
      </c>
      <c r="H32" s="25" t="str">
        <f aca="false">IF(H29&lt;0,"NEGATIVE",IF(H31&lt;0,"BELOW MIN","OK"))</f>
        <v>OK</v>
      </c>
      <c r="I32" s="25" t="str">
        <f aca="false">IF(I29&lt;0,"NEGATIVE",IF(I31&lt;0,"BELOW MIN","OK"))</f>
        <v>OK</v>
      </c>
      <c r="J32" s="25" t="str">
        <f aca="false">IF(J29&lt;0,"NEGATIVE",IF(J31&lt;0,"BELOW MIN","OK"))</f>
        <v>OK</v>
      </c>
      <c r="K32" s="25" t="str">
        <f aca="false">IF(K29&lt;0,"NEGATIVE",IF(K31&lt;0,"BELOW MIN","OK"))</f>
        <v>OK</v>
      </c>
      <c r="L32" s="25" t="str">
        <f aca="false">IF(L29&lt;0,"NEGATIVE",IF(L31&lt;0,"BELOW MIN","OK"))</f>
        <v>OK</v>
      </c>
      <c r="M32" s="25" t="str">
        <f aca="false">IF(M29&lt;0,"NEGATIVE",IF(M31&lt;0,"BELOW MIN","OK"))</f>
        <v>OK</v>
      </c>
      <c r="N32" s="25" t="str">
        <f aca="false">IF(N29&lt;0,"NEGATIVE",IF(N31&lt;0,"BELOW MIN","OK"))</f>
        <v>OK</v>
      </c>
    </row>
  </sheetData>
  <conditionalFormatting sqref="B32:N32">
    <cfRule type="cellIs" priority="2" operator="equal" aboveAverage="0" equalAverage="0" bottom="0" percent="0" rank="0" text="" dxfId="0">
      <formula>"BELOW MIN"</formula>
    </cfRule>
    <cfRule type="cellIs" priority="3" operator="equal" aboveAverage="0" equalAverage="0" bottom="0" percent="0" rank="0" text="" dxfId="0">
      <formula>"NEGATIVE"</formula>
    </cfRule>
    <cfRule type="cellIs" priority="4" operator="equal" aboveAverage="0" equalAverage="0" bottom="0" percent="0" rank="0" text="" dxfId="1">
      <formula>"OK"</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2026-10-18T05:09:16Z</dcterms:created>
  <dc:creator>openpyxl</dc:creator>
  <dc:description/>
  <dc:language>en-US</dc:language>
  <cp:lastModifiedBy/>
  <dcterms:modified xsi:type="dcterms:W3CDTF">2026-10-18T05:09:16Z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